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3\Белкамнефть\140323 КС 1\"/>
    </mc:Choice>
  </mc:AlternateContent>
  <xr:revisionPtr revIDLastSave="0" documentId="13_ncr:1_{E5D65631-2F55-41E3-A97D-C160C9E642DF}" xr6:coauthVersionLast="36" xr6:coauthVersionMax="36" xr10:uidLastSave="{00000000-0000-0000-0000-000000000000}"/>
  <bookViews>
    <workbookView xWindow="17" yWindow="540" windowWidth="12814" windowHeight="11897" xr2:uid="{00000000-000D-0000-FFFF-FFFF00000000}"/>
  </bookViews>
  <sheets>
    <sheet name="Нефтепровод" sheetId="2" r:id="rId1"/>
    <sheet name="Прил. №1 к ТЗ" sheetId="9" r:id="rId2"/>
  </sheets>
  <definedNames>
    <definedName name="Constr" localSheetId="0">Нефтепровод!#REF!</definedName>
    <definedName name="FOT" localSheetId="0">Нефтепровод!#REF!</definedName>
    <definedName name="Ind" localSheetId="0">Нефтепровод!#REF!</definedName>
    <definedName name="Obj" localSheetId="0">Нефтепровод!#REF!</definedName>
    <definedName name="Obosn" localSheetId="0">Нефтепровод!#REF!</definedName>
    <definedName name="SmPr" localSheetId="0">Нефтепровод!#REF!</definedName>
    <definedName name="_xlnm.Print_Titles" localSheetId="0">Нефтепровод!$32:$32</definedName>
    <definedName name="_xlnm.Print_Area" localSheetId="0">Нефтепровод!$A$1:$D$309</definedName>
  </definedNames>
  <calcPr calcId="191029"/>
</workbook>
</file>

<file path=xl/calcChain.xml><?xml version="1.0" encoding="utf-8"?>
<calcChain xmlns="http://schemas.openxmlformats.org/spreadsheetml/2006/main">
  <c r="D137" i="2" l="1"/>
  <c r="D188" i="2" l="1"/>
  <c r="D136" i="2" l="1"/>
  <c r="D152" i="2"/>
  <c r="D153" i="2"/>
  <c r="D88" i="2"/>
  <c r="D89" i="2"/>
  <c r="D81" i="2" l="1"/>
  <c r="D186" i="2" l="1"/>
  <c r="D177" i="2" l="1"/>
  <c r="D251" i="2" l="1"/>
  <c r="D257" i="2" l="1"/>
  <c r="D245" i="2"/>
  <c r="D237" i="2"/>
  <c r="D233" i="2"/>
  <c r="D227" i="2"/>
  <c r="D224" i="2"/>
  <c r="D214" i="2"/>
  <c r="D208" i="2"/>
  <c r="D217" i="2" s="1"/>
  <c r="D204" i="2"/>
  <c r="D162" i="2"/>
  <c r="D163" i="2" s="1"/>
  <c r="D157" i="2"/>
  <c r="D147" i="2"/>
  <c r="D146" i="2"/>
  <c r="D141" i="2"/>
  <c r="D129" i="2"/>
  <c r="D124" i="2"/>
  <c r="D119" i="2"/>
  <c r="D114" i="2"/>
  <c r="D109" i="2"/>
  <c r="D108" i="2"/>
  <c r="D98" i="2"/>
  <c r="D99" i="2" s="1"/>
  <c r="D100" i="2" s="1"/>
  <c r="D93" i="2"/>
  <c r="D82" i="2"/>
  <c r="D83" i="2" s="1"/>
  <c r="D70" i="2"/>
  <c r="D62" i="2"/>
  <c r="D59" i="2"/>
  <c r="D48" i="2"/>
  <c r="A38" i="2"/>
  <c r="A39" i="2" s="1"/>
  <c r="D218" i="2" l="1"/>
  <c r="A40" i="2"/>
  <c r="A41" i="2" s="1"/>
  <c r="A42" i="2" s="1"/>
  <c r="A43" i="2" s="1"/>
  <c r="A44" i="2" s="1"/>
  <c r="A46" i="2" s="1"/>
  <c r="A47" i="2" s="1"/>
  <c r="A48" i="2" s="1"/>
  <c r="A49" i="2" s="1"/>
  <c r="A50" i="2" s="1"/>
  <c r="A51" i="2" s="1"/>
  <c r="A52" i="2" s="1"/>
  <c r="A53" i="2" s="1"/>
  <c r="A55" i="2" s="1"/>
  <c r="A56" i="2" l="1"/>
  <c r="A57" i="2" s="1"/>
  <c r="A58" i="2" s="1"/>
  <c r="A59" i="2" s="1"/>
  <c r="A60" i="2" s="1"/>
  <c r="A61" i="2" s="1"/>
  <c r="A62" i="2" s="1"/>
  <c r="A63" i="2" s="1"/>
  <c r="A66" i="2" l="1"/>
  <c r="A68" i="2" s="1"/>
  <c r="A69" i="2" s="1"/>
  <c r="A70" i="2" s="1"/>
  <c r="A73" i="2" s="1"/>
  <c r="A74" i="2" s="1"/>
  <c r="A75" i="2" l="1"/>
  <c r="A76" i="2" s="1"/>
  <c r="A77" i="2" s="1"/>
  <c r="A78" i="2" s="1"/>
  <c r="A79" i="2" s="1"/>
  <c r="A81" i="2" s="1"/>
  <c r="A82" i="2" s="1"/>
  <c r="A83" i="2" s="1"/>
  <c r="A85" i="2" s="1"/>
  <c r="A88" i="2" s="1"/>
  <c r="A89" i="2" s="1"/>
  <c r="A90" i="2" s="1"/>
  <c r="A91" i="2" s="1"/>
  <c r="A92" i="2" s="1"/>
  <c r="A93" i="2" s="1"/>
  <c r="A94" i="2" s="1"/>
  <c r="A95" i="2" s="1"/>
  <c r="A97" i="2" s="1"/>
  <c r="A98" i="2" s="1"/>
  <c r="A99" i="2" s="1"/>
  <c r="A100" i="2" l="1"/>
  <c r="A102" i="2"/>
  <c r="A105" i="2" s="1"/>
  <c r="A106" i="2" s="1"/>
  <c r="A107" i="2" s="1"/>
  <c r="A108" i="2" s="1"/>
  <c r="A109" i="2" s="1"/>
  <c r="A113" i="2" l="1"/>
  <c r="A114" i="2" s="1"/>
  <c r="A115" i="2" s="1"/>
  <c r="A116" i="2" s="1"/>
  <c r="A117" i="2" s="1"/>
  <c r="A118" i="2" s="1"/>
  <c r="A119" i="2" s="1"/>
  <c r="A120" i="2" s="1"/>
  <c r="A123" i="2" s="1"/>
  <c r="A124" i="2" s="1"/>
  <c r="A125" i="2" s="1"/>
  <c r="A126" i="2" s="1"/>
  <c r="A127" i="2" s="1"/>
  <c r="A128" i="2" s="1"/>
  <c r="A129" i="2" s="1"/>
  <c r="A130" i="2" s="1"/>
  <c r="A132" i="2" s="1"/>
  <c r="A133" i="2" s="1"/>
  <c r="A134" i="2" s="1"/>
  <c r="A136" i="2" s="1"/>
  <c r="A137" i="2" s="1"/>
  <c r="A138" i="2" s="1"/>
  <c r="A110" i="2"/>
  <c r="A139" i="2" l="1"/>
  <c r="A140" i="2" s="1"/>
  <c r="A141" i="2" s="1"/>
  <c r="A142" i="2" s="1"/>
  <c r="A143" i="2" s="1"/>
  <c r="A145" i="2" s="1"/>
  <c r="A146" i="2" s="1"/>
  <c r="A147" i="2" s="1"/>
  <c r="A149" i="2" l="1"/>
  <c r="A152" i="2" s="1"/>
  <c r="A153" i="2" s="1"/>
  <c r="A154" i="2" s="1"/>
  <c r="A155" i="2" s="1"/>
  <c r="A156" i="2" s="1"/>
  <c r="A157" i="2" s="1"/>
  <c r="A158" i="2" s="1"/>
  <c r="A159" i="2" s="1"/>
  <c r="A161" i="2" s="1"/>
  <c r="A162" i="2" s="1"/>
  <c r="A163" i="2" s="1"/>
  <c r="A165" i="2" s="1"/>
  <c r="A167" i="2" s="1"/>
  <c r="A168" i="2" l="1"/>
  <c r="A169" i="2" l="1"/>
  <c r="A170" i="2" s="1"/>
  <c r="A171" i="2" s="1"/>
  <c r="A172" i="2" s="1"/>
  <c r="A173" i="2" s="1"/>
  <c r="A174" i="2" s="1"/>
  <c r="A175" i="2" s="1"/>
  <c r="A176" i="2" s="1"/>
  <c r="A177" i="2" s="1"/>
  <c r="A179" i="2" s="1"/>
  <c r="A180" i="2" l="1"/>
  <c r="A181" i="2" s="1"/>
  <c r="A182" i="2" s="1"/>
  <c r="A183" i="2" s="1"/>
  <c r="A184" i="2" s="1"/>
  <c r="A185" i="2" s="1"/>
  <c r="A186" i="2" s="1"/>
  <c r="A187" i="2" s="1"/>
  <c r="A188" i="2" s="1"/>
  <c r="A190" i="2" s="1"/>
  <c r="A191" i="2" s="1"/>
  <c r="A192" i="2" s="1"/>
  <c r="A193" i="2" l="1"/>
  <c r="A194" i="2" s="1"/>
  <c r="A195" i="2" s="1"/>
  <c r="A196" i="2" s="1"/>
  <c r="A198" i="2" s="1"/>
  <c r="A199" i="2" s="1"/>
  <c r="A200" i="2" s="1"/>
  <c r="A201" i="2" s="1"/>
  <c r="A202" i="2" s="1"/>
  <c r="A206" i="2" l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03" i="2"/>
  <c r="A204" i="2" s="1"/>
  <c r="A220" i="2" l="1"/>
  <c r="A221" i="2" s="1"/>
  <c r="A222" i="2" s="1"/>
  <c r="A223" i="2" s="1"/>
  <c r="A224" i="2" s="1"/>
  <c r="A225" i="2" s="1"/>
  <c r="A226" i="2" s="1"/>
  <c r="A227" i="2" s="1"/>
  <c r="A228" i="2" s="1"/>
  <c r="A230" i="2" s="1"/>
  <c r="A231" i="2" s="1"/>
  <c r="A232" i="2" s="1"/>
  <c r="A233" i="2" s="1"/>
  <c r="A235" i="2" s="1"/>
  <c r="A236" i="2" s="1"/>
  <c r="A237" i="2" s="1"/>
  <c r="A239" i="2" s="1"/>
  <c r="A240" i="2" s="1"/>
  <c r="A241" i="2" s="1"/>
  <c r="A242" i="2" s="1"/>
  <c r="A243" i="2" s="1"/>
  <c r="A244" i="2" s="1"/>
  <c r="A217" i="2"/>
  <c r="A218" i="2" s="1"/>
  <c r="A247" i="2" l="1"/>
  <c r="A248" i="2" s="1"/>
  <c r="A249" i="2" s="1"/>
  <c r="A245" i="2"/>
  <c r="A250" i="2" l="1"/>
  <c r="A251" i="2" s="1"/>
  <c r="A252" i="2" s="1"/>
  <c r="A253" i="2" s="1"/>
  <c r="A255" i="2" s="1"/>
  <c r="A256" i="2" s="1"/>
  <c r="A257" i="2" s="1"/>
  <c r="A259" i="2" s="1"/>
  <c r="A260" i="2" s="1"/>
  <c r="A261" i="2" s="1"/>
  <c r="A262" i="2" s="1"/>
</calcChain>
</file>

<file path=xl/sharedStrings.xml><?xml version="1.0" encoding="utf-8"?>
<sst xmlns="http://schemas.openxmlformats.org/spreadsheetml/2006/main" count="614" uniqueCount="372">
  <si>
    <t>Ед. изм.</t>
  </si>
  <si>
    <t>Согласовано:</t>
  </si>
  <si>
    <t>Утверждаю:</t>
  </si>
  <si>
    <t>Генеральный директор</t>
  </si>
  <si>
    <t xml:space="preserve">на участие в тендере по строительно-монтажным работам на объекте </t>
  </si>
  <si>
    <t>капитального строительства</t>
  </si>
  <si>
    <t>Информация о ЗАКАЗЧИКЕ работ и сведения необходимые для подготовки предложений.</t>
  </si>
  <si>
    <t>Почтовый адрес:</t>
  </si>
  <si>
    <t>Россия, 426004, Удмуртская Республика, г. Ижевск, ул. Пастухова – 100.</t>
  </si>
  <si>
    <t>Наименование работ</t>
  </si>
  <si>
    <t>№     п/п</t>
  </si>
  <si>
    <t>Техническое задание</t>
  </si>
  <si>
    <t>по капитальному строительству</t>
  </si>
  <si>
    <t>1 м2 / 1 м3</t>
  </si>
  <si>
    <t>1 м2</t>
  </si>
  <si>
    <t>1 м3</t>
  </si>
  <si>
    <t>_____________ К.М. Рязанов</t>
  </si>
  <si>
    <t>АО «Белкамнефть»</t>
  </si>
  <si>
    <t>Зам. генерального директора</t>
  </si>
  <si>
    <t>им. А.А. Волкова</t>
  </si>
  <si>
    <t>1 м</t>
  </si>
  <si>
    <t>1 стык</t>
  </si>
  <si>
    <t>_____________Д.В. Арсибеков</t>
  </si>
  <si>
    <t>Состав строительно-монтажных работ.
Квалификационные требования к Подрядчику</t>
  </si>
  <si>
    <t>Наименование работ: Строительно-монтажные работы на объектах АО «Белкамнефть» им. А.А. Волкова, стоимость работ определяется на основании актуальной редакции сборников базовых цен Федеральных единичных расценок, в программе Гранд-смета, с использованием  индексов  ООО "Стройинформресурс" первого месяца каждого квартала (1 кв. - январь; 2 кв. - апрель;  3 кв. - июль;  4 кв. - октябрь).</t>
  </si>
  <si>
    <t xml:space="preserve">Кол-во </t>
  </si>
  <si>
    <t>1 футляр</t>
  </si>
  <si>
    <t>Начальник УКС _________________ Н.В. Чепкасов</t>
  </si>
  <si>
    <t>за дополнительной информацией обращаться по тел 8(3412) 917-857 (доб. 41-93)</t>
  </si>
  <si>
    <t>«___»_____________2023 г.</t>
  </si>
  <si>
    <t>Документация расположена на сервере по адресу: \\caupfs.belkam.com\Архив ПСД\Окуневский уч недр\098-07 Обустройство Окуневского участка недр</t>
  </si>
  <si>
    <t>Земляные работы</t>
  </si>
  <si>
    <t>1</t>
  </si>
  <si>
    <t>Камера запуска очистного устройства (1 шт.)</t>
  </si>
  <si>
    <t>1 шт. / 1м3 / 1 тн</t>
  </si>
  <si>
    <t>2 / 1,6 / 4,0</t>
  </si>
  <si>
    <t>Устройство покрытия из сборных железобетонных дорожных плит ПД2-6 (сер.3.503.1-17) (плиты соединяются между собой сваркой петель), стыки плит заполнить цементно-песчаным раствором и резинобитумной мастикой</t>
  </si>
  <si>
    <t>12,5 / 10,0</t>
  </si>
  <si>
    <t>Устройство монолитных участков из бетона В15 F75, с армированием арматурной сеткой в 2 ряда (из арматуры А-III Ø10 мм)</t>
  </si>
  <si>
    <t>Установка бортовых камней БР 100.30.18</t>
  </si>
  <si>
    <t>1 шт. / 1 кг</t>
  </si>
  <si>
    <t>Изготовление и монтаж опор стальных ОП-4, ОП4* из трубы Ø57х3 мм</t>
  </si>
  <si>
    <t>2 / 28,4</t>
  </si>
  <si>
    <t>1 отв.</t>
  </si>
  <si>
    <t>1 шт.</t>
  </si>
  <si>
    <r>
      <rPr>
        <i/>
        <sz val="12"/>
        <rFont val="Times New Roman"/>
        <family val="1"/>
        <charset val="204"/>
      </rPr>
      <t xml:space="preserve">ОП-5: </t>
    </r>
    <r>
      <rPr>
        <sz val="12"/>
        <rFont val="Times New Roman"/>
        <family val="1"/>
        <charset val="204"/>
      </rPr>
      <t>Устройство монолитного бетонного блока из бетона В15 F15, размером 300х300 мм, высотой 185мм</t>
    </r>
  </si>
  <si>
    <t>Огрунтовка металлических поверхностей опор ОП-4, ОП-4* за один раз: грунтовкой ГФ-021 (с предварительной очисткой щетками, обеспыливанием и обезжириванием)</t>
  </si>
  <si>
    <t>Окраска металлических огрунтованных поверхностей: эмалью ПФ-115 за 2 раза (цвет - синий, RAL 5012)</t>
  </si>
  <si>
    <t>Опоры ОП-4, ОП-4*, ОП5, ОП-6 (4 шт.) (л. 28, л.14, л.15)</t>
  </si>
  <si>
    <r>
      <rPr>
        <i/>
        <sz val="12"/>
        <rFont val="Times New Roman"/>
        <family val="1"/>
        <charset val="204"/>
      </rPr>
      <t xml:space="preserve">ОП-6: </t>
    </r>
    <r>
      <rPr>
        <sz val="12"/>
        <rFont val="Times New Roman"/>
        <family val="1"/>
        <charset val="204"/>
      </rPr>
      <t>Устройство монолитного бетонного блока из бетона В15 F15, размером 300х300 мм, высотой 255мм</t>
    </r>
  </si>
  <si>
    <t>Сверление вертикальных отверстий в бетонных конструкциях полов перфоратором глубиной 100 мм диаметром: 12 мм</t>
  </si>
  <si>
    <t>Устройство покрытия из сборных железобетонных дорожных плит ПД2-6 (сер.3.503.1-17) (плиты соединяются между собой арматурой А-I Ø8), стыки плит заполнить цементно-песчаным раствором и резинобитумной мастикой</t>
  </si>
  <si>
    <t xml:space="preserve">Установка болтов БСР 12х110 УЗ в готовые гнезда с заделкой </t>
  </si>
  <si>
    <t>Огрунтовка металлических поверхностей за один раз: грунтовкой ХС-059  (с предварительной очисткой, обеспыливанием и обезжириванием поверхности)</t>
  </si>
  <si>
    <t>Окраска металлических огрунтованных поверхностей: эмалью ХС-759 за 2 раза</t>
  </si>
  <si>
    <t>1 шт / 1 т</t>
  </si>
  <si>
    <t>Огрунтовка металлических поверхностей за один раз: грунтовкой ГФ-021 (с предварительной очисткой, обеспыливанием и обезжириванием поверхности)</t>
  </si>
  <si>
    <t>1 / 166,7</t>
  </si>
  <si>
    <t>Окраска металлических огрунтованных поверхностей: эмалью ПФ-115 за 2 раза (цвет - черный, RAL 8022)</t>
  </si>
  <si>
    <t>Уплотнение грунта пневматическими трамбовками, группа грунтов: 1</t>
  </si>
  <si>
    <t>Перемещение грунта выемки с распределением грунта по прилегающей территории, группа грунтов:2</t>
  </si>
  <si>
    <t>Устройство монолитного железобетонного ложемента из бетона В15, F75</t>
  </si>
  <si>
    <t>Опора Оп-1 (л.31, л.12)</t>
  </si>
  <si>
    <t>Разработка грунта в котлованах глубиной до 5м экскаваторами, группа грунтов: 2</t>
  </si>
  <si>
    <t>Разработка грунта вручную в котлованах глубиной до 5 м без креплений с откосами, группа грунтов: 2</t>
  </si>
  <si>
    <t>Разработка грунта в траншеях на глубину 0,2 м вручную с распределением по прилагающей территории, группа грунтов: 2</t>
  </si>
  <si>
    <t>Изготовление и монтаж стальной обоймы для фундаментного блока ФБС 9.3.6 из уголка 75х5 и листа толщиной 5 мм</t>
  </si>
  <si>
    <t>1 / 36,8</t>
  </si>
  <si>
    <t>Монтаж фундаментного блока ФБС 9.3.6</t>
  </si>
  <si>
    <t>1 / 350</t>
  </si>
  <si>
    <t>Огрунтовка металлических поверхностей стальной обоймы за один раз: грунтовкой ГФ-021 (с предварительной очисткой, обеспыливанием и обезжириванием поверхности)</t>
  </si>
  <si>
    <t>Окраска металлических огрунтованных поверхностей стальной обоймы: эмалью ПФ-115 за 2 раза (цвет - синий, RAL 5012)</t>
  </si>
  <si>
    <t>Огрунтовка металлических поверхностей опоры Оп-1 за один раз: грунтовкой ГФ-021 (с предварительной очисткой, обеспыливанием и обезжириванием поверхности)</t>
  </si>
  <si>
    <t>Изготовление и монтаж стальной опоры Оп-1 из трубы Ø57х3 мм</t>
  </si>
  <si>
    <t>Разработка грунта вручную в траншеях глубиной 1,5м без креплений с откосами, группа грунтов: 2</t>
  </si>
  <si>
    <t>Примечание: разработка грунта и обратная засыпка учтены в разделе "Земляные работы"</t>
  </si>
  <si>
    <t>Изоляция сварных стыков подземных трубопроводов комплект ПИК-89 (зима), конструкция 2</t>
  </si>
  <si>
    <t>1 компл.</t>
  </si>
  <si>
    <t>Изоляция сварных стыков комплектами ПИК 89 конструкция №1 трубопровода, в составе на 1 м: праймер ПРИЗ - 0,028кг, мастичная лента ПРИМА 1 слой - 0,996 кг, полимерная оберточная лента с липким слоем ПВХ 1 слой - 0,317 кг</t>
  </si>
  <si>
    <t>Огрунтовка металлических поверхностей за 1 раз: грунтовкой ГФ-021 (с предварительной очисткой, обеспыливанием и обезжириванием поверхности)</t>
  </si>
  <si>
    <t>Окраска металлических огрунтованных поверхностей: эмалью ПФ-115 за 2 раза  (цвет - черный, RAL 8022)</t>
  </si>
  <si>
    <t>Очистка полости и испытание дренажного трубопровода</t>
  </si>
  <si>
    <t>Промывка и продувка полости трубопроводов Ø89х6</t>
  </si>
  <si>
    <t>Контроль сварных соединений трубопроводов
 (работы выполняется силами ООО "ЦБПО" по договору субподряда)</t>
  </si>
  <si>
    <t>1 шт. / 1т</t>
  </si>
  <si>
    <t xml:space="preserve"> 1 компл.</t>
  </si>
  <si>
    <t>Монтаж огнепреградитель ОП-100 в комплекте с ответными фланцами и крепежем</t>
  </si>
  <si>
    <t>Монтаж люка замерного Ду150 с ответными фланцами и крепежем</t>
  </si>
  <si>
    <t>Монтаж камеры запуска очистного устройства (КЗОУ) Ду80</t>
  </si>
  <si>
    <t>1 / 470</t>
  </si>
  <si>
    <t>Архитектурно-строительные решения (РД №098-07-АС-1)</t>
  </si>
  <si>
    <t>Площадка камеры запуска очистного устройства (л.27)</t>
  </si>
  <si>
    <t>Камера запуска очистного устройства КЗОУ (1 шт.)</t>
  </si>
  <si>
    <t>Футляр DN300 исп. 1 (L=14,0 м, Ø325х10мм, тип прокладки - открытым способом)
при пересечении трубопровода с внутрипромысловой дорогой (ПК33+47 - ПК33+72)</t>
  </si>
  <si>
    <t>Примечание: работы по разработке грунта для устройства футляра учтены в разделе "Земляные работы"</t>
  </si>
  <si>
    <t>Изоляция стыка комплектами ПИК 325 конструкция №3, в составе на 1 м: праймер ПРИЗ - 0,05кг, мастичная лента ПРИМА 1 слой - 1,4 кг, муфта ИЗТМ-Р - 1шт</t>
  </si>
  <si>
    <t>1 м / 1 м2</t>
  </si>
  <si>
    <t xml:space="preserve">Устройство опорного кольца из трех слоев гидроизола </t>
  </si>
  <si>
    <t>Устройство ковриков под "Спейсер" в 2 слоя из пленки "Полилен" ТУ 102-610-92</t>
  </si>
  <si>
    <t>Установка колец" Спейсер" из 2 сегментов в комплекте с крепежом (мат. полиамид)
ТУ 2291-034-00203803-2005</t>
  </si>
  <si>
    <t>Протаскивание в футляр стальных труб бесшовных горячедеформированных DN80 с наружной изоляцией по ГОСТ Р 51164-98 (табл.1, констр.2)</t>
  </si>
  <si>
    <t>Изоляция труб DN 300 стеклорубероидом шир.0,5 м
- стеклорубероид С-РМ ГОСТ 3282-74 - 4,5 м2;
- проволока вязальная 5-0-4 ГОСТ 15879-70</t>
  </si>
  <si>
    <t>9 / 4,5</t>
  </si>
  <si>
    <t>Герметизация концов футляра минеральной ватой, пропитанной битумной мастикой МБР-65 (3кг)</t>
  </si>
  <si>
    <t>Футляр DN300 исп. 2 (L=24,0 м, Ø325х10мм, тип прокладки - открытым способом)
при пересечении трубопровода с внутрипромысловой дорогой (ПК36+35, соответствует ПК17+85 нефтепровода "КУСТ 5-ПНН")</t>
  </si>
  <si>
    <t>Сварка и монтаж футляра из трубы стальной диам. 325х10мм в изоляции усиленного типа по ГОСТ 10704-91* (табл. 1,  констр. 22), с укладкой в траншею</t>
  </si>
  <si>
    <t>Восстановление дорожного покрытия дороги при устройстве футляров открытым способом</t>
  </si>
  <si>
    <r>
      <rPr>
        <i/>
        <sz val="12"/>
        <rFont val="Times New Roman"/>
        <family val="1"/>
        <charset val="204"/>
      </rPr>
      <t>В местах прокладки футляров открытым способом, разборка щебеночного покрытия:</t>
    </r>
    <r>
      <rPr>
        <sz val="12"/>
        <rFont val="Times New Roman"/>
        <family val="1"/>
        <charset val="204"/>
      </rPr>
      <t xml:space="preserve">
Разработка грунта экскаватором "обратная лопата", вместимостью 0,65 м3, на глубину 0,3 м, группа грунтов: 2</t>
    </r>
  </si>
  <si>
    <t>Профилирование участка существующего кювета</t>
  </si>
  <si>
    <t>40160,4 / 8032,1</t>
  </si>
  <si>
    <r>
      <rPr>
        <i/>
        <sz val="12"/>
        <rFont val="Times New Roman"/>
        <family val="1"/>
        <charset val="204"/>
      </rPr>
      <t xml:space="preserve">Рекультивация растительного слоя толщ. 0,2м: </t>
    </r>
    <r>
      <rPr>
        <sz val="12"/>
        <rFont val="Times New Roman"/>
        <family val="1"/>
        <charset val="204"/>
      </rPr>
      <t>Разработка грунта с перемещением до 10 м бульдозерами, группа грунтов: 1</t>
    </r>
  </si>
  <si>
    <r>
      <rPr>
        <i/>
        <sz val="12"/>
        <rFont val="Times New Roman"/>
        <family val="1"/>
        <charset val="204"/>
      </rPr>
      <t xml:space="preserve">Срезка растительного слоя: </t>
    </r>
    <r>
      <rPr>
        <sz val="12"/>
        <rFont val="Times New Roman"/>
        <family val="1"/>
        <charset val="204"/>
      </rPr>
      <t>Разработка грунта толщ.0,2м с перемещением до 10 м бульдозерами на ширину строительной полосы 11,0 м, группа грунтов: 1</t>
    </r>
  </si>
  <si>
    <t>Очистка полости и испытание нефтесборного трубопровода</t>
  </si>
  <si>
    <t>Гидравлическое испытание трубопроводов на плотность давлением Рисп=Рраб=4,0МПа в течение 30 мин, для трубопроводов Ø89х6</t>
  </si>
  <si>
    <t>Гидравлическое испытание трубопроводов на прочность давлением Рисп=1,25хР=5,0МПа в течение 30 мин, для трубопроводов Ø89х6</t>
  </si>
  <si>
    <t>Дополнительное пневматическое испытание на герметичность давлением Рисп=Рраб=4,0МПа в течение 24ч, для трубопроводов Ø89х6</t>
  </si>
  <si>
    <t>Контроль сварных соединений трубопроводов Ø89х6мм радиографическим методом (100% стыков)</t>
  </si>
  <si>
    <t>Контроль сварных соединений трубопроводов Ø89х6мм радиографическим методом (2% стыков)</t>
  </si>
  <si>
    <t>Контроль сварных соединений трубопроводов дренажа
 (работы выполняется силами ООО "ЦБПО" по договору субподряда)</t>
  </si>
  <si>
    <t>Контроль сварных соединений трубопроводов нефтесборных
 (работы выполняется силами ООО "ЦБПО" по договору субподряда)</t>
  </si>
  <si>
    <t>Изоляция сварных стыков подземных трубопроводов комплект ПИК-89 (зима), конструкция №2</t>
  </si>
  <si>
    <t>Дренажная емкость V=3 м3</t>
  </si>
  <si>
    <t>1 / 2,0</t>
  </si>
  <si>
    <t>Гидравлическое испытание Емкости подземной V=3,0 м3,   ЕП 3-1400-1400, работающего без давления</t>
  </si>
  <si>
    <t>1 м /1 м2 / 1 м3</t>
  </si>
  <si>
    <t>1 м2 / 1 кг</t>
  </si>
  <si>
    <t>Монтаж теплоизоляции трубопроводов  и арматуры DN80 из теплоизоляции "URSA", толщ.50 мм, с креплением на стальную ленту упаковочную мягкую, нормальной точности 0,7х20 мм
V=1,6*0,05*1,24=0,08*1,24=0,1 м3</t>
  </si>
  <si>
    <t>Монтаж защитного слоя теплозоляции трубопроводов и арматуры DN80 из стали оцинкованной тонколистовой (толщ.0,5 мм) с креплением пряжками типа I-0
*m (с учетом норм расхода)=1,6*1,22*4,0=1,95*4,0=7,8кг</t>
  </si>
  <si>
    <t>1,6 / 7,8*</t>
  </si>
  <si>
    <t>3,96 / 1,73 / 0,09</t>
  </si>
  <si>
    <t>Монтаж теплоизоляции трубопроводов  и арматуры DN80 из теплоизоляции "URSA", толщ.50 мм, с креплением на стальную ленту упаковочную мягкую, нормальной точности 0,7х20 мм
V=1,73*0,05*1,24=0,09*1,24=0,11 м3</t>
  </si>
  <si>
    <t>Монтаж защитного слоя теплозоляции трубопроводов и арматуры DN80 из стали оцинкованной тонколистовой (толщ.0,5 мм) с креплением пряжками типа I-0
*m (с учетом норм расхода)=1,73*1,22*4,0=2,11*4,0=8,5кг</t>
  </si>
  <si>
    <t>1,73 / 8,5*</t>
  </si>
  <si>
    <t>7,46 / 3,26 / 0,16</t>
  </si>
  <si>
    <t>Монтаж теплоизоляции трубопроводов  и арматуры DN80 из теплоизоляции "URSA", толщ.50 мм, с креплением на стальную ленту упаковочную мягкую, нормальной точности 0,7х20 мм
V=3,26*0,05*1,24=0,16*1,24=0,20 м3</t>
  </si>
  <si>
    <t>Монтаж защитного слоя теплозоляции трубопроводов и арматуры DN80 из стали оцинкованной тонколистовой (толщ.0,5 мм) с креплением пряжками типа I-0
*m (с учетом норм расхода)=3,26*1,22*4,0=4,0*4,0=16,0кг</t>
  </si>
  <si>
    <t>3,26 / 16,0*</t>
  </si>
  <si>
    <t>Монтаж подвижной опоры ОПХ 2-89 ОСТ 36-94-83</t>
  </si>
  <si>
    <t>Монтаж подвижной опоры ОПХ 2-114</t>
  </si>
  <si>
    <t>Площадка КПОУ (ПК35+77) (РД №098-07-АС, л.1)</t>
  </si>
  <si>
    <t>20,2</t>
  </si>
  <si>
    <t>13,5 / 10,8</t>
  </si>
  <si>
    <t>Устройство подстилающих слоев из щебня М600 фр. 20-40 мм, толщ.0,2м, с уплотнением
V=13,5*0,2*1,3=2,7*1,3=3,5м3</t>
  </si>
  <si>
    <t>13,5 / 2,7</t>
  </si>
  <si>
    <t>3 / 2,4 / 6,0</t>
  </si>
  <si>
    <t>12,5 / 2,5</t>
  </si>
  <si>
    <t>Устройство подстилающих слоев из щебня М600 фр. 20-40 мм, толщ.0,2м, с уплотнением
V=12,5*0,2*1,3=2,5*1,3=3,3м3</t>
  </si>
  <si>
    <t>13,5 / 0,27</t>
  </si>
  <si>
    <t>Устройство подстилающих и выравнивающих слоев оснований песчано-гравийной смеси, толщ. 0,8м, с уплотнением
V=13,5*0,8*1,22=10,8*1,22=13,2 м3</t>
  </si>
  <si>
    <t>Устройство подстилающих слоев из песка строительного средней крупности, укрепленного цементом, толщ.0,02 м
V=13,5*0,02*1,1=0,27*1,1=0,3 м3</t>
  </si>
  <si>
    <t>Устройство подстилающих слоев из песка строительного средней крупности, укрепленного цементом, толщ.0,02 м
V=12,5*0,02*1,1=0,25*1,1=0,28 м3</t>
  </si>
  <si>
    <t>12,5 / 0,25</t>
  </si>
  <si>
    <t>1 шт. / 1 м3</t>
  </si>
  <si>
    <t>Бурение ям диам. 300 мм, глубиной 1,3м, грунты группы 2 с распределением грунта выемки по прилегающей территории</t>
  </si>
  <si>
    <t>16 / 1,5</t>
  </si>
  <si>
    <t>Устройство монолитных столбчатых фундаментов из бетона В15 F75</t>
  </si>
  <si>
    <t>16 / 1,7</t>
  </si>
  <si>
    <t>Изготовление металлических стоек СМ-1, СМ-2, СМ-3 из трубы Ø89х3мм высотой 2,95 м: с погружением в бетонное основание</t>
  </si>
  <si>
    <t>16 / 323,15</t>
  </si>
  <si>
    <t>Изготовление и монтаж секций ограждения СО-1, СО-2, СО-3 из арматуры А-I Ø12 мм</t>
  </si>
  <si>
    <t>15 / 430,2</t>
  </si>
  <si>
    <t>Изготовление и монтаж калитки К-1 из арматуры А-I Ø12 мм</t>
  </si>
  <si>
    <t>1 / 31,2</t>
  </si>
  <si>
    <t>Устройство подстилающих слоев из щебня М600 фр.20-40 мм, толщ. 0,2м, с уплотнением
V=9*0,2*1,3=1,8*1,3=2,4м3</t>
  </si>
  <si>
    <t>Устройство подстилающего слоя из цементно-песчаного раствора М50, толщ. 0,05м</t>
  </si>
  <si>
    <t>1 кг</t>
  </si>
  <si>
    <t>Изготовление и монтаж стальной обоймы из уголка 75х5 и листа толщиной 5 мм</t>
  </si>
  <si>
    <t>1 / 15,9</t>
  </si>
  <si>
    <t>1 / 14,0</t>
  </si>
  <si>
    <t>1 / 337,2</t>
  </si>
  <si>
    <t>14 / 1,5</t>
  </si>
  <si>
    <t>14 / 1,3</t>
  </si>
  <si>
    <t>Огрунтовка металлических поверхностей решетчатых за один раз: грунтовкой ГФ-021 (с предварительной очисткой, обеспыливанием и обезжириванием поверхности)</t>
  </si>
  <si>
    <t>Окраска металлических огрунтованных поверхностей решетчатых: эмалью ПФ-115 за 2 раза (цвет - черный, RAL 8022)</t>
  </si>
  <si>
    <t>Окраска металлических огрунтованных поверхностей стальной опоры ОП-1: эмалью ПФ-115 за 2 раза (цвет - синий, RAL 5012)</t>
  </si>
  <si>
    <t xml:space="preserve">14 / 297,8 </t>
  </si>
  <si>
    <t>Изготовление и монтаж секций ограждения СО-1, СО-2 из арматуры А-I Ø12 мм</t>
  </si>
  <si>
    <t>13 / 281,8</t>
  </si>
  <si>
    <t>Разработка грунта в траншеях глубиной до 1,5 м, шириной 1,3 экскаватором «обратная лопата», группа грунтов: 2</t>
  </si>
  <si>
    <t>Засыпка траншей и котлованов мягким грунтом с перемещением до 5 м бульдозерами, группа грунтов 2</t>
  </si>
  <si>
    <t xml:space="preserve">1 м3 </t>
  </si>
  <si>
    <t>Огрунтовка внутренней и наружной поверхности железобетонного колодца за 2 раза: грунтовкой ХС-724</t>
  </si>
  <si>
    <t>Окраска огрунтованных внутренних и наружных поверхностей: эмалью ХС-759 за 2 раза</t>
  </si>
  <si>
    <t>Ограждение вокруг площадки КПОУ (ПК35+77) (РД №098-07-АС, л.3)</t>
  </si>
  <si>
    <t>Фундамент под дренажную емкость V=3 м3 (ПК35+77) (РД №098-07-АС, л.4)</t>
  </si>
  <si>
    <t>Опора Оп-1 (1 шт.) (РД №098-07-АС, л.5)</t>
  </si>
  <si>
    <t xml:space="preserve">Фундамент под молниеотвод (1шт) (ПК35+77) (РД №098-07-АС, л.7) </t>
  </si>
  <si>
    <t xml:space="preserve">Стойка молниеотвода СтМ-1 (1шт) (ПК35+77) (РД №098-07-АС, л.7) </t>
  </si>
  <si>
    <t>Ограждение вокруг емкости дренажной (ПК35+77) (РД №098-07-АС, л.3)</t>
  </si>
  <si>
    <t>Дождеприемный колодец (1 шт) (РД №098-07-НК, л.1)</t>
  </si>
  <si>
    <t>Разработка грунта в траншеях глубиной до 2,5 м, шириной 0,3м экскаватором «обратная лопата», группа грунтов: 2</t>
  </si>
  <si>
    <t>Укладка стальных водопроводных труб в весьма усиленной изоляции, Ø219х6 мм, в траншее</t>
  </si>
  <si>
    <t>Канализация К2 (труба Ø219х6 мм) (РД №098-07-НК, л.1)</t>
  </si>
  <si>
    <t>Исполнитель: Зам.начальника ОКС УКС ______________А.С. Саитова</t>
  </si>
  <si>
    <t>Срок выполнения работ: 
начало работ – июль 2023 г.
окончание работ  – октябрь 2023 г</t>
  </si>
  <si>
    <r>
      <t>Генеральный директор ‑</t>
    </r>
    <r>
      <rPr>
        <sz val="12"/>
        <rFont val="Times New Roman"/>
        <family val="1"/>
        <charset val="204"/>
      </rPr>
      <t xml:space="preserve">  Арсибеков Дмитрий Витальевич</t>
    </r>
  </si>
  <si>
    <t>Согласовано:    Начальник УДНГ  ________________ А.А. Мохов</t>
  </si>
  <si>
    <t xml:space="preserve">            Начальник НГДУ-1 ________________ А.М. Мухамедзянов</t>
  </si>
  <si>
    <t xml:space="preserve">            Начальник ПООМ УКС ________________ Д.А. Бердников</t>
  </si>
  <si>
    <r>
      <t xml:space="preserve">Заказчик – </t>
    </r>
    <r>
      <rPr>
        <sz val="12"/>
        <rFont val="Times New Roman"/>
        <family val="1"/>
        <charset val="204"/>
      </rPr>
      <t>ОА "Белкамнефть" им. А.А. Волкова (БЕ1000)</t>
    </r>
  </si>
  <si>
    <t>Устройство подстилающих и выравнивающих слоев оснований из песчано-гравийной смеси, толщ. 0,8м, с уплотнением
V=12,5*0,8*1,22=10,0*1,22=12,2 м3</t>
  </si>
  <si>
    <t>Заполнение полости сваи Ø325мм бетоном с послойным виброуплотнением</t>
  </si>
  <si>
    <t>Гидравлическое испытание трубопроводов на прочность давлением Рисп=1,25хР=5,0МПа в течение 30 мин, для трубопроводов Ø89х6 мм</t>
  </si>
  <si>
    <t>Гидравлическое испытание трубопроводов на плотность давлением Рисп=Рраб=4,0МПа в течение 30 мин, для трубопроводов Ø89х6 мм</t>
  </si>
  <si>
    <t>Монтаж оборудования емкости дренажной V=3м3 горизонтальная подземная дренажная с горловиной и крышкой Ø 800 мм с внутренней и наружной изоляцией, ЕП 3-1400-1400 на открытой площадке в котловане</t>
  </si>
  <si>
    <t>Разработка грунта в траншеях (длиной 66,38 м, глубиной 1,5 м, шириной 1,0м) экскаваторами, группа грунтов: 2</t>
  </si>
  <si>
    <t>Нанесение обмазочной гидроизоляции хомутов (горячий битум МГТН) за 2 раза
V=15,3*1,0*2=30,6 кг</t>
  </si>
  <si>
    <t>1 шт. / 1 м</t>
  </si>
  <si>
    <t>1 / 1,98 / 20,5</t>
  </si>
  <si>
    <t>Монтаж вентиляционного патрубка, в том числе:
- труба Ø89х6: 1,5м;
- отвод крутоизогнутый 90̊ Ø89х5: 3 шт. (0,48м)</t>
  </si>
  <si>
    <t>Разработка грунта в траншеях (длиной 3650,94 м, глубиной 1,5 м, шириной 1,0м) экскаваторами, группа грунтов: 2</t>
  </si>
  <si>
    <t>Обратная засыпка траншей и котлованов с перемещением грунта до 5 м бульдозерами, с уплотнением, группа грунтов: 2</t>
  </si>
  <si>
    <t>25 / 7,5</t>
  </si>
  <si>
    <t>25,0 / 7,5</t>
  </si>
  <si>
    <t>Устройство подстилающих слоев из песчано-гравийной смеси С6 по ГОСТ 25607-2009, толщ.0,30 м, с уплотнением
V=25,0*0,3*1,22=7,5*1,22=9,2 м3</t>
  </si>
  <si>
    <t>Устройство покрытия дороги из ранее разработанного щебня М1200 фр. 40-70мм, ср. толщиной 0,30м, с уплотнением
V=137,5*0,3*1,3=41,25*1,3=53,7 м3;</t>
  </si>
  <si>
    <t>8 / 14,4</t>
  </si>
  <si>
    <t>Нанесение обмазочной гидроизоляции на поверхность фундамента и ложемента (горячий битум МГТН) за 2 раза
V=15,3*1,0*2=30,6 кг</t>
  </si>
  <si>
    <t>Засыпка траншей и котлованов мягким грунтом с перемещением до 5 м бульдозерами, с уплотнением группа грунтов 2</t>
  </si>
  <si>
    <t>Планировка излишек грунта выемки по территории, группа грунтов:2</t>
  </si>
  <si>
    <t>Монтаж колодца дождеприемного сборного железобетонного Ø1000 мм, ТПР 902-09-46.88 альбом II, в том числе:
 - кольцо стеновое КЦ10-9б: 1 шт.;
 - кольцо стеновое КЦ10-3: 1 шт.:
 - плита перекрытия КЦП2-10: 1 шт.;
 - плита днища КЦД-10а: 1 шт.</t>
  </si>
  <si>
    <r>
      <t xml:space="preserve">Месторождение: </t>
    </r>
    <r>
      <rPr>
        <sz val="12"/>
        <rFont val="Times New Roman"/>
        <family val="1"/>
        <charset val="204"/>
      </rPr>
      <t xml:space="preserve">Окуневский участок недр, Западно-Ельниковское нефтяное месторождение </t>
    </r>
    <r>
      <rPr>
        <sz val="11"/>
        <rFont val="Times New Roman"/>
        <family val="1"/>
        <charset val="204"/>
      </rPr>
      <t>в Удмуртской</t>
    </r>
    <r>
      <rPr>
        <sz val="12"/>
        <rFont val="Times New Roman"/>
        <family val="1"/>
        <charset val="204"/>
      </rPr>
      <t xml:space="preserve"> Республике.</t>
    </r>
  </si>
  <si>
    <t>1 / 1,36</t>
  </si>
  <si>
    <t>Монтаж откачивающего патрубка с заглушкой:
- труба Ø114х6: 1,2м;
- отвод крутоизогнутый 90̊ Ø114х6: 1 шт. (0,16м);
- заглушка резьбовая стальная DN100 PN40 кгс/см2: 1 шт.</t>
  </si>
  <si>
    <t>Изготовление и монтаж стальных отдельно стоящих молниеотводов со шпилем из труб Ø57х3, Ø89х3, Ø159х4 и стальных листов толщ. 10мм, 8мм, 5мм</t>
  </si>
  <si>
    <t>Сверление вертикальных отверстий в железобетонных плитах перфоратором, глубина отверстия 110 мм, диам.12мм</t>
  </si>
  <si>
    <t>Изготовление и погружение дизель-молотом копровой установки на базе трактора стальных свай из трубы Ø325х6мм и листа толщ.6 мм, длиной 7м, на глубину 5,3м, в грунты группы 2</t>
  </si>
  <si>
    <t>"Обустройство Окуневского участка недр. Западно-Ельниковского нефтяное месторождение. Нефтепровод куст 1477 – т. вр. в нефтепровод "Куст 5 – ПНН" (система сбора нефти Д114 от скв.1474 до т. Врезки в систему сбора нефти скв.1820-ПНН инв. №124521173000083)"
в Удмуртской Республике</t>
  </si>
  <si>
    <t>1 шт / 1т</t>
  </si>
  <si>
    <t>Изготовление и монтаж плаката из листа, размером 2х710х650мм (1 шт)</t>
  </si>
  <si>
    <t>Огрунтовка металлических поверхностей опор за 1 раз грунтовкой ГФ-021 (с предварительной очисткой щетками, обеспыливанием и обезжириванием поверхности)</t>
  </si>
  <si>
    <t xml:space="preserve">1 м2 </t>
  </si>
  <si>
    <t>Окраска металлических огрунтованных поверхностей опор эмалью ПФ-115 за 2 раза</t>
  </si>
  <si>
    <t>Знаки закрепления трассы на местности (13 компл.)</t>
  </si>
  <si>
    <t>Бурение ям Ø300 мм, глубиной 1,0м, с распределением грунта по прилегающей территории, группа грунтов:2</t>
  </si>
  <si>
    <t>13 / 0,92</t>
  </si>
  <si>
    <t>13 / 1,38</t>
  </si>
  <si>
    <t>Засыпка песком средней крупности стоек в основании скважин на высоту 1,0м, с уплотнением 
V=0,41*1,1=0,45м3</t>
  </si>
  <si>
    <t>Засыпка щебнем М600 фр. 20-40мм стоек в основании скважин с уплотнением 
V=0,41*1,3=0,54м3</t>
  </si>
  <si>
    <t>13 / 0,10</t>
  </si>
  <si>
    <t>Изготовление и монтаж трубопровода открыто по эстакадам, из стальных бесшовных труб Ø89х6,0мм, в том числе:
- труба 89х6 мм: 6,8 м;
- отвод гнутый 90̊ 89х6, Py=4 МПа: 1 шт. (0,5м);
- отвод крутоизогнутый 90̊ 89х6, Py=4 МПа: 1 шт. (0,2м);</t>
  </si>
  <si>
    <t>Изготовление и монтаж трубопровода из стальных  бесшовных труб Ø89х6,0мм в изоляции по ГОСТ Р 51164-98 (табл. 1,  констр.  2) с укладкой в траншею, в том числе:
- труба Ø89х6,0мм в изоляции по ГОСТ Р 51164-98 (табл. 1,  констр.  2): 47 м;
- отвод крутоизогнутый 90̊ 89х6, Py=4 МПа: 2 шт. (0,4м);</t>
  </si>
  <si>
    <t>Нефтесборный трубопровод (L=54,9 м; Ø89х6мм) куста №1 Западно-Ельниковского нефтяного месторождения Окуневского участка недр</t>
  </si>
  <si>
    <t>Изготовление и монтаж трубопровода открыто по эстакадам, из стальных бесшовных труб диам.89х6,0мм, в том числе:
- труба 89х6 мм: 3,5 м;
- отвод крутоизогнутый 90̊ 89х6, Py=4 МПа: 1 шт. (0,2м)</t>
  </si>
  <si>
    <t>Изготовление и монтаж трубопровода из стальных  бесшовных труб Ø89х6,0мм в изоляции по ГОСТ Р 51164-98 (табл. 1,  констр.  2) с укладкой в траншею, в том числе:
- труба Ø89х6,0мм в изоляции по ГОСТ Р 51164-98 (табл. 1,  констр.  2): 10,2 м;
- отвод крутоизогнутый 90̊ 89х6, Py=4 МПа: 1 шт. (0,2м);</t>
  </si>
  <si>
    <t>Дренажный трубопровод на ПК35+77 (L=14,1 м; Ø89х6 мм)</t>
  </si>
  <si>
    <t>Изготовление и монтаж трубопровода открыто по эстакадам, из стальных бесшовных труб диам.89х6,0мм, в том числе:
- труба 89х6 мм: 3,3 м;
- отвод гнутый 90̊ 89х6, Py=4 МПа: 1 шт. (0,5м);
- отвод крутоизогнутый 90̊ 89х6, Py=4 МПа: 1 шт. (0,2м);</t>
  </si>
  <si>
    <t>3,7 / 1,6 / 0,08</t>
  </si>
  <si>
    <t>Оснащенность подрядчика основными строительными машинами и механизмами
 (собственная или арендованная с предоставлением договоров аренды)</t>
  </si>
  <si>
    <t>№ п/п</t>
  </si>
  <si>
    <t>Наименование техники</t>
  </si>
  <si>
    <t>Кол-во</t>
  </si>
  <si>
    <t>Бульдозер, мощностью 132 кВт</t>
  </si>
  <si>
    <t>1 шт</t>
  </si>
  <si>
    <t>Экскаватор гусеничный одноковшовый с отвалом, вместимость ковша 0,5 м3</t>
  </si>
  <si>
    <t xml:space="preserve">Прицепные катки, на пневмоколесном ходу, весом 25т. и др.аналоги </t>
  </si>
  <si>
    <t>Трубоукладчик, грузоподъемностью 12тн</t>
  </si>
  <si>
    <t>Самосвал вездеходный, грузоподъемность 10-20 тн</t>
  </si>
  <si>
    <t xml:space="preserve">Автокран грузоподъемностью 14 тн, 221кВт, КС-55729-1В </t>
  </si>
  <si>
    <t>Примечание: в случае отсутствия у подрядной организации машин и механизмов, предусмотренные проектом, они могут быть заменены на другие, имеющие аналогичные параметры.</t>
  </si>
  <si>
    <t xml:space="preserve">        Подрядчик должен предоставлять материалы исполнительной геодезической съемки, в том числе в электронном виде в формате dxf, dwg при завершении этапа укладки подземных линейных коммуникаций (трубопроводов, кабелей), а так же по завершению строительства наземных и надземных линейных объектов.</t>
  </si>
  <si>
    <t xml:space="preserve">        Исполнительная геодезическая документация должна быть выполнена в соответсвтии с ГОСТ Р 51872-2019 и предоставляться в 2-х экземплярах на бумажном носителе и электронном в виде.</t>
  </si>
  <si>
    <t xml:space="preserve">         Участие Подрядчика в СРО обязательно. К коммерческому предложению приложить выгрузку из реестра с официального сайта СРО.
Лицо, осуществляющее строительство и лицо, осуществляющее строительство по вопросам строительного контроля, должны быть включены в Национальный реестр строителей (НОСТРОЙ).</t>
  </si>
  <si>
    <t xml:space="preserve">        Для проведения сварочных работ необходимо наличие соответствующих атттестационных свидетельств НАКС (технология сварки, материалы, оборудование) и удостоверений НАКС у персонала.</t>
  </si>
  <si>
    <t xml:space="preserve">        В случае заключения договора подряда на производство строительно-монтажных работ, Подрядчик в течении 10 дней после подписания договора подряда должен предоставить действующий договор энергоснабжения или заключить вновь (при его отсутствии) с энергоснабжающей организацией в течении 30 дней с даты заключения договора подряда. </t>
  </si>
  <si>
    <t xml:space="preserve">        При привлечении к выполнению строительных работ субподрядных организаций, участник тендера должен направить в адрес Заказчика  перечень данных предприятий, письменное  обоснование необходимости их привлечения и полный пакет документов, аналогичный документам, представляемым претендентом на участие в тендере.</t>
  </si>
  <si>
    <t xml:space="preserve">        Привлечение для выполнения работ субподрядных организаций возможно только при условии  получения предварительного письменного согласования  от Заказчика.</t>
  </si>
  <si>
    <t xml:space="preserve">        Подрядчик во всех случаях несет перед Заказчиком полную ответственность за неисполнение или ненадлежащее исполнение обязательств, привлекаемым субподрядчиком как за свои собственные действия.</t>
  </si>
  <si>
    <t xml:space="preserve">         Подрядчик обязан присутствовать на всех еженедельных производственных совещаниях по приглашению от Зазказчика</t>
  </si>
  <si>
    <t xml:space="preserve">         В составе исполнительной документации предоставить импортированный файл из электронного тахеометра (Пункт может быть исключен при использовании теодолита). Обработать данные съемки в виде углов и расстояний от станции к точкам съемки с уравниванием, в программе Credo Dat. Предоставить файл в формате dat. Выполнить расчет земляных работ в программе Credo Генплан, либо в программах Credo_ter или Credo_mix. Предоставить файл в формате prx или файлы расчетов объемов из программ Credo_ter или Credo_mix. Предоставить картограмму объемов земляных работ в формате dwg и pdf.</t>
  </si>
  <si>
    <t xml:space="preserve">        К демонтажным работам приступать после подписания Заказчиком Приказа на демонтаж основных средств. Демонтируемые материалы и оборудование доставляются на склад силами Подрядчика. Демонтажные работы по каждому подобъекту рассчитать и оформить отдельными локальными сметами.</t>
  </si>
  <si>
    <t xml:space="preserve">         Выполнить строительно-монтажные работы в соответствии с нормативными документами, актами, положениями и правилами, действующими на территории РФ и положениями, регламентами и приказами по АО «Белкамнефть» им. А.А. Волкова.</t>
  </si>
  <si>
    <t xml:space="preserve">        При составлении сметной документации руководствоваться актуальной редакцией сборников базовых цен Федеральных единичных расценок, в программе Гранд-смета, с использованием  индексов  ООО "Стройинформресурс" первого месяца каждого квартала (1 кв. - январь; 2 кв. - апрель;  3 кв. - июль;  4 кв. - октябрь).</t>
  </si>
  <si>
    <t xml:space="preserve">         Протяженность дорог от п/базы на ул. Гагарина, 75 до скв.1477 Западно-Ельниковского н.м. Окуневского участка недр. 
- асфальтированная дорога - 104 км.;
- гравийная дорога - 9км. </t>
  </si>
  <si>
    <t xml:space="preserve">          Подрядчик обязан обеспечить надлежащее хранение давальческих материалов на территории строительной площадки на период строительства, обеспечивающее их пригодность и сохранность,  в т.ч. наличие холодного склада на площадке строительства для хранения негабаритных ТМЦ. Для крупногабаритных ТМЦ хранение организовать согласно требованиям инструкций, сертификатов, паспортов на соответствующий тип ТМЦ.</t>
  </si>
  <si>
    <t xml:space="preserve">          ТМЦ, поставляемые Заказчиком, передаются Подрядчику по давальческой схеме. Доставка материалов  поставки Заказчика от склада до объекта осуществляется Подрядчиком, кроме материалов (песок, щебень, гравий, бетон). Данные материалы доставляются на объект Заказчиком. </t>
  </si>
  <si>
    <t xml:space="preserve">          Стоимость услуги должна включать все затраты «Подрядчика» (накладные, транспортные  и другие расходы, связанные с оказанием данной услуги) и не подлежит корректировке в сторону увеличения.</t>
  </si>
  <si>
    <t xml:space="preserve">          Необходимо ежедневное присутствие представителя подрядной организации (мастера) на строительной площадке.</t>
  </si>
  <si>
    <t xml:space="preserve">         Подрядчик обязан обеспечить контроль за выполнением работ, которые оказывают влияние на безопасность объекта и в соответствии с технологией строительства, контроль за выполнением которых не может быть проведен после выполнения других работ, а также за безопасностью строительных конструкций и участков сетей инженерно-технического обеспечения, если устранение выявленных в процессе проведения строительного контроля недостатков невозможно без разборки или повреждения других строительных конструкций и участков сетей инженерно-технического обеспечения, за соответствием указанных работ, конструкций и участков сетей требованиям технических регламентов и проектной документации.</t>
  </si>
  <si>
    <t xml:space="preserve">         Подрядчику необходимо до начала работ получить разрешение на земляные работы, и в случае необходимости самостоятельно вызвать представыителей организаций.</t>
  </si>
  <si>
    <t xml:space="preserve">         Объект относится к особо опасным производственным объектам.</t>
  </si>
  <si>
    <t xml:space="preserve">         Выполнить строительно-монтажные работы в соответствии с ПУЭ, нормативными документами, актами, положениями и правилами, действующими на территории РФ и положениями, регламентами и приказами по АО «Белкамнефть» им. А.А. Волкова.</t>
  </si>
  <si>
    <t xml:space="preserve">        Точные сроки строительно-монтажных работ будут указаны пунктом договора с учетом оформления разрешительных документов и поставки ТМЦ.</t>
  </si>
  <si>
    <t>Нефтепровод куст 1477 – т. вр. в нефтепровод "Куст 5 – ПНН" (система сбора нефти Д114 от скв.1474 до т. врезки в систему сбора нефти скв.1820-ПНН инв. №124521173000083)
(L=3654,9 м; Ø89х6 мм)
Технологические решения (РД №098-07-ТХ-3)</t>
  </si>
  <si>
    <t>Огрунтовка металлических поверхностей опор за 1 раз грунтовкой битумной грунтовкой (с предварительной очисткой, обеспыливанием и обезжириванием поверхности)</t>
  </si>
  <si>
    <t>Окраска металлических огрунтованных поверхностей: мастикой МГТН за 2 раза</t>
  </si>
  <si>
    <t>Установки для гидравлических испытаний трубопроводов</t>
  </si>
  <si>
    <t xml:space="preserve">         Подрядчик совместно с коммерческим предложением направляет график производства работ без привязки к дате начала строительства, по форме согласованной заказчиком (Приложение №1 к техническому заданию).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</si>
  <si>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№____
Согласовано:                                                                                                                                                                                                                                                                                                                                                          Согласовано:
Директор подрядной организации                                                                                                                                                                                                                                                                                                                      Заместитель генерального директора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капитальному строительству
                                                                                                                                                                                                                                                                                                                                                                                АО "Белкамнефть" им. А.А.Волкова
_____________________________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 Рязанов К.М.
              </t>
    </r>
    <r>
      <rPr>
        <sz val="6"/>
        <color theme="1"/>
        <rFont val="Times New Roman"/>
        <family val="1"/>
        <charset val="204"/>
      </rPr>
      <t xml:space="preserve">подпись Ф.И.О. 
</t>
    </r>
    <r>
      <rPr>
        <sz val="8"/>
        <color theme="1"/>
        <rFont val="Times New Roman"/>
        <family val="1"/>
        <charset val="204"/>
      </rPr>
      <t>"______"_______________20____г.                                                                                                                                                                                                                                                                                                                    "______"_______________20____г.</t>
    </r>
  </si>
  <si>
    <t>КАЛЕНДАРНЫЙ ГРАФИК ПРОИЗВОДСТВА РАБОТ</t>
  </si>
  <si>
    <t>Объект:__________________________________________________________________________________________________________________________________________________________________________________________________________</t>
  </si>
  <si>
    <t>Договор: №_______________________ от "_____"________________________20____г.                                                                                              Срок начала работ:____________________________   Срок окончания работ:____________________________</t>
  </si>
  <si>
    <t>№ 
п/п</t>
  </si>
  <si>
    <t xml:space="preserve">Название вида работ </t>
  </si>
  <si>
    <t>Исполнитель</t>
  </si>
  <si>
    <t>Физические объемы</t>
  </si>
  <si>
    <t>Трудозатраты</t>
  </si>
  <si>
    <t>Стоимость работ без НДС</t>
  </si>
  <si>
    <t>Дата начала</t>
  </si>
  <si>
    <t>Дата окончания</t>
  </si>
  <si>
    <t>Продолжительность
 в днях</t>
  </si>
  <si>
    <t>Работы по АС</t>
  </si>
  <si>
    <t>Разработка котлована</t>
  </si>
  <si>
    <t>Работы по ЭС</t>
  </si>
  <si>
    <t>Разработка траншеи</t>
  </si>
  <si>
    <t>Сдача Объекта</t>
  </si>
  <si>
    <t xml:space="preserve">Проведение комиссии </t>
  </si>
  <si>
    <t>ГРАФИК ПОТРЕБНОСТИ ЛЮДСКИХ РЕСУРСОВ</t>
  </si>
  <si>
    <t>10 чел.</t>
  </si>
  <si>
    <t xml:space="preserve">9 чел. </t>
  </si>
  <si>
    <t>9 чел.</t>
  </si>
  <si>
    <t xml:space="preserve">8 чел. </t>
  </si>
  <si>
    <t>8 чел.</t>
  </si>
  <si>
    <t xml:space="preserve">4 чел. </t>
  </si>
  <si>
    <t>4 чел.</t>
  </si>
  <si>
    <t>2 чел.</t>
  </si>
  <si>
    <t>МЕСЯЧНОЕ ВЫПОЛНЕНИЕ</t>
  </si>
  <si>
    <t>Март 2022 г. с ТМЦ закзачичка без НДС</t>
  </si>
  <si>
    <t>4 565 120 руб. 00 коп.</t>
  </si>
  <si>
    <t>Март 2022 г. оборудование без НДС</t>
  </si>
  <si>
    <t>Февраль 2022 г. с ТМЦ закзачичка без НДС</t>
  </si>
  <si>
    <t>286 123 руб. 50 коп.</t>
  </si>
  <si>
    <t xml:space="preserve">Февраль 2022 г.  оборудование без НДС </t>
  </si>
  <si>
    <t>ПОТРЕБНОСТЬ В ТЕХНИКЕ</t>
  </si>
  <si>
    <t>Техника</t>
  </si>
  <si>
    <t>Продолжительность в днях</t>
  </si>
  <si>
    <t>Эксковатор</t>
  </si>
  <si>
    <t>Манипулятор</t>
  </si>
  <si>
    <t>Бетоновоз</t>
  </si>
  <si>
    <t>….</t>
  </si>
  <si>
    <t>… м3</t>
  </si>
  <si>
    <t>… чел.ч.</t>
  </si>
  <si>
    <t>….2023</t>
  </si>
  <si>
    <t>...2023 г.</t>
  </si>
  <si>
    <t>Изготовление и монтаж стальной обоймы для фундаментного блока ФБС 9.3.6 из уголка 75х5 мм и листа толщиной 5 мм</t>
  </si>
  <si>
    <t>Технологические решения (РД №098-07-ТХ-1)</t>
  </si>
  <si>
    <r>
      <t xml:space="preserve">Изготовление и монтаж стальной опоры Оп-1 из трубы Ø57х3 мм
</t>
    </r>
    <r>
      <rPr>
        <i/>
        <sz val="12"/>
        <rFont val="Times New Roman"/>
        <family val="1"/>
        <charset val="204"/>
      </rPr>
      <t>Примечание: опора Оп-1 имеет сварное соединение со стальной обоймой фундаментного блока</t>
    </r>
  </si>
  <si>
    <t>Промывка и продувка полости трубопроводов Ø89х6 мм</t>
  </si>
  <si>
    <t>Монтаж перехода концентрического К-114х6 - 89х6 мм</t>
  </si>
  <si>
    <t>Бурение ям диам. 300 мм, глубиной 1,3м, с распределением грунта выемки по прилегающей территории, группа грунтов: 2</t>
  </si>
  <si>
    <t>Нефтепровод от скважины 1477 до точки врезки в нефтепровод "Куст 5-ПНН"
(L= 3655,6 м; Ø89х9 мм)</t>
  </si>
  <si>
    <t>Указатель дождеприемного колодца (1 шт.)</t>
  </si>
  <si>
    <t>Изготовление и монтаж указателя дождеприемного колодца:
- треноги из арматурных стержней А-III Ø10 мм (L=9,5м; 53,68 кг);
- таблички из лист 6х200х400 мм (3,77 кг)</t>
  </si>
  <si>
    <t>1 / 57,45</t>
  </si>
  <si>
    <t>Нанесение надписи на стальную окрашенную пластину (текст "ДК" высота текста 100 мм)
Окраска металлических огрунтованных поверхностей эмалью ПФ-115 за 2 раза (цвет - белый, RAL 9003)</t>
  </si>
  <si>
    <r>
      <rPr>
        <b/>
        <sz val="12"/>
        <rFont val="Times New Roman"/>
        <family val="1"/>
        <charset val="204"/>
      </rPr>
      <t>Условия оплаты:</t>
    </r>
    <r>
      <rPr>
        <sz val="12"/>
        <rFont val="Times New Roman"/>
        <family val="1"/>
        <charset val="204"/>
      </rPr>
      <t xml:space="preserve"> - в размере 90% от стоимости работ не позднее 90 (девяноста) календарных дней с момента подписания Заказчиком Актов о приемке выполненных работ формы КС-2, Справки о стоимости выполненных работ и затрат формы КС-3, счетов-фактур.
-в размере 10% от стоимости работ не позднее 30 (тридцати) календарных дней с момента подписания Акта передачи Заказчику комплекта проверенной Исполнительной документации и передачи подписанного Акта приемки законченного строительством объекта по форме КС-11 или Акта о приеме-сдаче отремонтированных, реконструированных, модернизированных объектов по форме ОС-3 (при капитальном ремонта, реконструкции, модернизации).
</t>
    </r>
  </si>
  <si>
    <t>12,5</t>
  </si>
  <si>
    <t>Устройство отмостки из бетона В7.5 F50, толщ. 0,2 м, шириной 1,0м</t>
  </si>
  <si>
    <t>Комплекс работ по установке знаков закрепления трассы на местности бесфундаментных: на металлических стойках из трубы Ø102х3мм, L=2,5м (в т.ч. бурение скважины под стойки Ø300мм, h=1,5м с распределением грунта по прилегающей территории)</t>
  </si>
  <si>
    <t>Обратная засыпка траншей и котлованов с перемещением грунта до 5 м бульдозерами привозным песком средней крупности, группа грунтов: 1
V=45,68*1,1=50,3 м3</t>
  </si>
  <si>
    <t>Приложение №1 к Техническому заданию</t>
  </si>
  <si>
    <t>1 т</t>
  </si>
  <si>
    <r>
      <t xml:space="preserve">Изготовление и монтаж хомутов (полоса 8х100х5100 - 2 шт.) и и креплений (лист 10х300х300 - 4 шт.) к плитам фундаментным
</t>
    </r>
    <r>
      <rPr>
        <i/>
        <sz val="12"/>
        <rFont val="Times New Roman"/>
        <family val="1"/>
        <charset val="204"/>
      </rPr>
      <t>Примечание: хомуты поставляются в компллекте с емкостью</t>
    </r>
  </si>
  <si>
    <t>Обоснование: Рабочая документация №098-07-ТХ-1, РД №098-07-АС-1 "Обустройство Окуневского участка недр. Технологические решения. Обустройство кустов и одиночных скважин"; РД №098-07-ТХ-3 "Технологические решения. Нефтесборные трубопроводы" (документация будет выдана претендентам по мере поступления заявок)</t>
  </si>
  <si>
    <t>3,2 / 2,0 / 0,1</t>
  </si>
  <si>
    <t>2,0 / 10,0*</t>
  </si>
  <si>
    <t>Нефтепровод куст 1477 – т. вр. в нефтепровод "Куст 5 – ПНН" 
(система сбора нефти Д114 от скв.1474 до т. Врезки в систему сбора нефти скв.1820-ПНН инв. №124521173000083)
(общая протяженность нефтепровода L=3710,5 м, Ø89х6мм)
 (РД №098-07-ТХ-1, РД №098-07-АС-1, РД №098-07-ТХ-3)</t>
  </si>
  <si>
    <t>Разработка грунта в котлованах глубиной 1,0м экскаватором «обратная лопата», с распределением грунта по прилегающей терриитории, группа грунтов: 2</t>
  </si>
  <si>
    <t>Дренажный трубопровод (L=12,5м; Ø89х6 мм)</t>
  </si>
  <si>
    <r>
      <t xml:space="preserve">Примечание: разработка грунта и обратная засыпка учтены в разделе "Земляные работы". 
</t>
    </r>
    <r>
      <rPr>
        <b/>
        <i/>
        <sz val="12"/>
        <rFont val="Times New Roman"/>
        <family val="1"/>
        <charset val="204"/>
      </rPr>
      <t>Подключение дренажного трубопровода производится к существующей дренажной линии от ГЗУ до дренажной емкости V=15 м3</t>
    </r>
  </si>
  <si>
    <t>Изготовление и монтаж трубопровода открыто по эстакадам, из стальных бесшовных труб Ø89х6,0мм, в том числе:
- труба 89х6 мм: 3 м;
- отвод крутоизогнутый 90̊ 89х6, Py=4 МПа: 1 шт. (0,2м)</t>
  </si>
  <si>
    <t>Изготовление и монтаж трубопровода из стальных  бесшовных труб Ø89х6,0мм в изоляции по ГОСТ Р 51164-98 (табл. 1,  констр.  2) с укладкой в траншею, в том числе:
- труба Ø89х6,0мм в изоляции по ГОСТ Р 51164-98 (табл. 1,  констр.  2): 8м;
- отвод крутоизогнутый 90̊ 89х6, Py=4 МПа: 2шт. (0,4м);
- тройник равнопроходный 89х6 мм, Ру=4 МПа: 1 шт. (0,9м);</t>
  </si>
  <si>
    <t>Монтаж теплоизоляции трубопроводов  и арматуры DN80 из теплоизоляции "URSA", толщ.50 мм, с креплением на стальную ленту упаковочную мягкую, нормальной точности 0,7х20 мм
V=2,0*0,05*1,24=0,1*1,24=0,12 м3</t>
  </si>
  <si>
    <t>Монтаж защитного слоя теплозоляции трубопроводов и арматуры DN80 из стали оцинкованной тонколистовой (толщ.0,5 мм) с креплением пряжками типа I-0
*m (с учетом норм расхода)=2,0*1,22*4,0=2,44*4,1=10,0кг</t>
  </si>
  <si>
    <t>Изготовление и монтаж трубопровода из стальных  бесшовных труб Ø89х6,0мм в изоляции по ГОСТ Р 51164-98 (табл. 1,  констр.  2) с укладкой в траншею, в том числе:
- труба Ø89х6,0мм в изоляции по ГОСТ Р 51164-98 (табл. 1,  констр. 2): 3650м;
- отвод гнутый 90̊ 89х6, Py=4 МПа: 1 шт. (0,5м);
- отвод крутоизогнутый 90̊ 89х6, Py=4 МПа: 2 шт. (0,4м);
- отвод гнутый 45̊ 89х6, Ру=4 МПа,: 1 шт. (0,5м)
- тройник 114х6 - 114х6 - 89х6: 1 шт. (0,2м)</t>
  </si>
  <si>
    <t>Изоляция деталей трубопроводов в комплектами ПИК 89 конструкция №1 трубопровода, в составе на 1 м: праймер ПРИЗ - 0,028кг, мастичная лента ПРИМА 1 слой - 0,996 кг, полимерная оберточная лента с липким слоем ПВХ 1 слой - 0,317 кг</t>
  </si>
  <si>
    <t>Гидравлическое испытание трубопроводов на прочность давлением Рисп=1,25хР=5,0МПа в течение 6 час, для трубопроводов Ø89х6</t>
  </si>
  <si>
    <t>Гидравлическое испытание трубопроводов на плотность давлением Рисп=Рраб=4,0МПа в течение 12 час, для трубопроводов Ø89х6</t>
  </si>
  <si>
    <t>Монтаж дождеприемной решетки ДБ1 (В125), ГОСТ 3634-99, с укладкой на цементный раствор марки М100, толщ. 10 мм</t>
  </si>
  <si>
    <t>Разработка грунта в котлованах глубиной 0,8м экскаватором «обратная лопата», с распределением грунта по прилегающей территории,  группа грунтов: 2</t>
  </si>
  <si>
    <t>Нанесение надписей на плакаты: изготовление табличек пластиковых с текстом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</si>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</sst>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0"/>
      <color theme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rgb="FF7030A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4" fillId="0" borderId="0"/>
  </cellStyleXfs>
  <cellXfs count="2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3" borderId="0" xfId="0" applyFont="1" applyFill="1"/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0" xfId="2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/>
    <xf numFmtId="1" fontId="3" fillId="0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6" fontId="3" fillId="0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left" vertical="center" wrapText="1"/>
    </xf>
    <xf numFmtId="164" fontId="13" fillId="2" borderId="4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wrapText="1"/>
    </xf>
    <xf numFmtId="0" fontId="15" fillId="0" borderId="0" xfId="6" applyFont="1"/>
    <xf numFmtId="0" fontId="15" fillId="0" borderId="0" xfId="6" applyFont="1" applyAlignment="1">
      <alignment vertical="top" wrapText="1"/>
    </xf>
    <xf numFmtId="0" fontId="21" fillId="0" borderId="1" xfId="6" applyFont="1" applyBorder="1" applyAlignment="1">
      <alignment shrinkToFit="1"/>
    </xf>
    <xf numFmtId="0" fontId="15" fillId="0" borderId="1" xfId="6" applyFont="1" applyBorder="1"/>
    <xf numFmtId="0" fontId="21" fillId="4" borderId="1" xfId="6" applyFont="1" applyFill="1" applyBorder="1" applyAlignment="1">
      <alignment horizontal="center"/>
    </xf>
    <xf numFmtId="0" fontId="15" fillId="4" borderId="1" xfId="6" applyFont="1" applyFill="1" applyBorder="1" applyAlignment="1">
      <alignment horizontal="center" vertical="center"/>
    </xf>
    <xf numFmtId="14" fontId="15" fillId="4" borderId="1" xfId="6" applyNumberFormat="1" applyFont="1" applyFill="1" applyBorder="1" applyAlignment="1">
      <alignment horizontal="center" vertical="center"/>
    </xf>
    <xf numFmtId="0" fontId="21" fillId="4" borderId="1" xfId="6" applyFont="1" applyFill="1" applyBorder="1" applyAlignment="1">
      <alignment horizontal="center" vertical="center"/>
    </xf>
    <xf numFmtId="0" fontId="15" fillId="4" borderId="1" xfId="6" applyFont="1" applyFill="1" applyBorder="1"/>
    <xf numFmtId="0" fontId="15" fillId="0" borderId="1" xfId="6" applyFont="1" applyFill="1" applyBorder="1"/>
    <xf numFmtId="0" fontId="15" fillId="0" borderId="1" xfId="6" applyFont="1" applyBorder="1" applyAlignment="1">
      <alignment horizontal="center" vertical="center"/>
    </xf>
    <xf numFmtId="14" fontId="15" fillId="0" borderId="1" xfId="6" applyNumberFormat="1" applyFont="1" applyBorder="1" applyAlignment="1">
      <alignment horizontal="center" vertical="center"/>
    </xf>
    <xf numFmtId="0" fontId="15" fillId="3" borderId="1" xfId="6" applyFont="1" applyFill="1" applyBorder="1"/>
    <xf numFmtId="0" fontId="21" fillId="0" borderId="0" xfId="6" applyFont="1" applyAlignment="1">
      <alignment horizontal="center" vertical="center"/>
    </xf>
    <xf numFmtId="0" fontId="22" fillId="0" borderId="0" xfId="6" applyFont="1" applyAlignment="1">
      <alignment horizontal="center" vertical="center"/>
    </xf>
    <xf numFmtId="0" fontId="15" fillId="5" borderId="1" xfId="6" applyFont="1" applyFill="1" applyBorder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0" fontId="21" fillId="0" borderId="1" xfId="6" applyFont="1" applyBorder="1" applyAlignment="1">
      <alignment horizontal="center" vertical="center" shrinkToFit="1"/>
    </xf>
    <xf numFmtId="0" fontId="15" fillId="7" borderId="1" xfId="6" applyFont="1" applyFill="1" applyBorder="1"/>
    <xf numFmtId="0" fontId="2" fillId="0" borderId="0" xfId="0" applyFont="1" applyAlignment="1">
      <alignment wrapText="1"/>
    </xf>
    <xf numFmtId="0" fontId="24" fillId="0" borderId="1" xfId="0" applyFont="1" applyFill="1" applyBorder="1" applyAlignment="1">
      <alignment horizontal="center" vertical="center" wrapText="1"/>
    </xf>
    <xf numFmtId="0" fontId="3" fillId="0" borderId="0" xfId="4" applyFont="1" applyFill="1" applyAlignment="1">
      <alignment vertical="top" wrapText="1"/>
    </xf>
    <xf numFmtId="0" fontId="3" fillId="0" borderId="1" xfId="0" applyFont="1" applyFill="1" applyBorder="1" applyAlignment="1">
      <alignment horizontal="left"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top" wrapText="1"/>
    </xf>
    <xf numFmtId="49" fontId="3" fillId="0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center" wrapText="1"/>
    </xf>
    <xf numFmtId="0" fontId="3" fillId="2" borderId="0" xfId="4" applyFont="1" applyFill="1" applyAlignment="1">
      <alignment vertical="top" wrapText="1"/>
    </xf>
    <xf numFmtId="0" fontId="3" fillId="0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49" fontId="3" fillId="0" borderId="0" xfId="0" applyNumberFormat="1" applyFont="1" applyAlignment="1">
      <alignment horizontal="left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3" fillId="0" borderId="2" xfId="0" quotePrefix="1" applyNumberFormat="1" applyFont="1" applyBorder="1" applyAlignment="1">
      <alignment horizontal="left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0" borderId="0" xfId="4" applyFont="1" applyFill="1" applyAlignment="1">
      <alignment vertical="top" wrapText="1"/>
    </xf>
    <xf numFmtId="0" fontId="3" fillId="0" borderId="0" xfId="4" applyFont="1" applyFill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left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1" fontId="11" fillId="0" borderId="4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2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21" fillId="0" borderId="7" xfId="6" applyFont="1" applyBorder="1" applyAlignment="1">
      <alignment horizontal="center" vertical="center"/>
    </xf>
    <xf numFmtId="0" fontId="23" fillId="0" borderId="7" xfId="6" applyFont="1" applyBorder="1" applyAlignment="1"/>
    <xf numFmtId="0" fontId="15" fillId="6" borderId="2" xfId="6" applyFont="1" applyFill="1" applyBorder="1" applyAlignment="1">
      <alignment horizontal="center" vertical="center"/>
    </xf>
    <xf numFmtId="0" fontId="14" fillId="6" borderId="3" xfId="6" applyFill="1" applyBorder="1" applyAlignment="1">
      <alignment horizontal="center" vertical="center"/>
    </xf>
    <xf numFmtId="0" fontId="14" fillId="6" borderId="4" xfId="6" applyFill="1" applyBorder="1" applyAlignment="1">
      <alignment horizontal="center" vertical="center"/>
    </xf>
    <xf numFmtId="0" fontId="19" fillId="0" borderId="1" xfId="6" applyFont="1" applyBorder="1" applyAlignment="1"/>
    <xf numFmtId="0" fontId="14" fillId="0" borderId="1" xfId="6" applyBorder="1" applyAlignment="1"/>
    <xf numFmtId="0" fontId="15" fillId="6" borderId="2" xfId="6" applyFont="1" applyFill="1" applyBorder="1" applyAlignment="1"/>
    <xf numFmtId="0" fontId="14" fillId="6" borderId="3" xfId="6" applyFill="1" applyBorder="1" applyAlignment="1"/>
    <xf numFmtId="0" fontId="14" fillId="6" borderId="4" xfId="6" applyFill="1" applyBorder="1" applyAlignment="1"/>
    <xf numFmtId="0" fontId="15" fillId="0" borderId="5" xfId="6" applyFont="1" applyBorder="1" applyAlignment="1">
      <alignment horizontal="center" vertical="center"/>
    </xf>
    <xf numFmtId="0" fontId="17" fillId="0" borderId="6" xfId="6" applyFont="1" applyBorder="1" applyAlignment="1">
      <alignment horizontal="center" vertical="center"/>
    </xf>
    <xf numFmtId="0" fontId="15" fillId="0" borderId="7" xfId="6" applyFont="1" applyBorder="1" applyAlignment="1">
      <alignment horizontal="center" vertical="center"/>
    </xf>
    <xf numFmtId="0" fontId="15" fillId="5" borderId="8" xfId="6" applyFont="1" applyFill="1" applyBorder="1" applyAlignment="1">
      <alignment horizontal="center" vertical="center"/>
    </xf>
    <xf numFmtId="0" fontId="15" fillId="0" borderId="9" xfId="6" applyFont="1" applyBorder="1" applyAlignment="1">
      <alignment horizontal="center" vertical="center"/>
    </xf>
    <xf numFmtId="0" fontId="15" fillId="0" borderId="10" xfId="6" applyFont="1" applyBorder="1" applyAlignment="1">
      <alignment horizontal="center" vertical="center"/>
    </xf>
    <xf numFmtId="0" fontId="15" fillId="0" borderId="11" xfId="6" applyFont="1" applyBorder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15" fillId="0" borderId="12" xfId="6" applyFont="1" applyBorder="1" applyAlignment="1">
      <alignment horizontal="center" vertical="center"/>
    </xf>
    <xf numFmtId="0" fontId="15" fillId="0" borderId="13" xfId="6" applyFont="1" applyBorder="1" applyAlignment="1">
      <alignment horizontal="center" vertical="center"/>
    </xf>
    <xf numFmtId="0" fontId="15" fillId="0" borderId="14" xfId="6" applyFont="1" applyBorder="1" applyAlignment="1">
      <alignment horizontal="center" vertical="center"/>
    </xf>
    <xf numFmtId="0" fontId="15" fillId="5" borderId="5" xfId="6" applyFont="1" applyFill="1" applyBorder="1" applyAlignment="1">
      <alignment horizontal="center" vertical="center"/>
    </xf>
    <xf numFmtId="0" fontId="15" fillId="0" borderId="6" xfId="6" applyFont="1" applyBorder="1" applyAlignment="1">
      <alignment horizontal="center" vertical="center"/>
    </xf>
    <xf numFmtId="0" fontId="15" fillId="5" borderId="10" xfId="6" applyFont="1" applyFill="1" applyBorder="1" applyAlignment="1">
      <alignment horizontal="center" vertical="center"/>
    </xf>
    <xf numFmtId="0" fontId="15" fillId="5" borderId="13" xfId="6" applyFont="1" applyFill="1" applyBorder="1" applyAlignment="1">
      <alignment horizontal="center" vertical="center"/>
    </xf>
    <xf numFmtId="0" fontId="15" fillId="5" borderId="14" xfId="6" applyFont="1" applyFill="1" applyBorder="1" applyAlignment="1">
      <alignment horizontal="center" vertical="center"/>
    </xf>
    <xf numFmtId="0" fontId="15" fillId="0" borderId="5" xfId="6" applyFont="1" applyBorder="1" applyAlignment="1">
      <alignment horizontal="center" vertical="center" wrapText="1"/>
    </xf>
    <xf numFmtId="0" fontId="15" fillId="0" borderId="2" xfId="6" applyFont="1" applyBorder="1" applyAlignment="1">
      <alignment horizontal="center" vertical="center"/>
    </xf>
    <xf numFmtId="0" fontId="17" fillId="0" borderId="3" xfId="6" applyFont="1" applyBorder="1" applyAlignment="1">
      <alignment horizontal="center" vertical="center"/>
    </xf>
    <xf numFmtId="0" fontId="17" fillId="0" borderId="4" xfId="6" applyFont="1" applyBorder="1" applyAlignment="1">
      <alignment horizontal="center" vertical="center"/>
    </xf>
    <xf numFmtId="0" fontId="14" fillId="0" borderId="7" xfId="6" applyBorder="1" applyAlignment="1"/>
    <xf numFmtId="0" fontId="21" fillId="0" borderId="0" xfId="6" applyFont="1" applyAlignment="1">
      <alignment horizontal="right"/>
    </xf>
    <xf numFmtId="0" fontId="15" fillId="0" borderId="0" xfId="6" applyFont="1" applyAlignment="1">
      <alignment horizontal="left" vertical="top" wrapText="1"/>
    </xf>
    <xf numFmtId="0" fontId="17" fillId="0" borderId="0" xfId="6" applyFont="1" applyAlignment="1">
      <alignment horizontal="left" vertical="top"/>
    </xf>
    <xf numFmtId="0" fontId="18" fillId="0" borderId="0" xfId="6" applyFont="1" applyAlignment="1">
      <alignment horizontal="center" vertical="center"/>
    </xf>
    <xf numFmtId="0" fontId="15" fillId="0" borderId="0" xfId="6" applyFont="1" applyAlignment="1"/>
    <xf numFmtId="0" fontId="17" fillId="0" borderId="0" xfId="6" applyFont="1" applyAlignment="1"/>
    <xf numFmtId="0" fontId="14" fillId="0" borderId="6" xfId="6" applyBorder="1" applyAlignment="1">
      <alignment horizontal="center" vertical="center" wrapText="1"/>
    </xf>
    <xf numFmtId="0" fontId="19" fillId="0" borderId="5" xfId="6" applyFont="1" applyBorder="1" applyAlignment="1">
      <alignment horizontal="center" vertical="center" wrapText="1"/>
    </xf>
    <xf numFmtId="0" fontId="20" fillId="0" borderId="6" xfId="6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</cellXfs>
  <cellStyles count="7">
    <cellStyle name="Гиперссылка" xfId="2" builtinId="8"/>
    <cellStyle name="Обычный" xfId="0" builtinId="0"/>
    <cellStyle name="Обычный 2" xfId="1" xr:uid="{00000000-0005-0000-0000-000002000000}"/>
    <cellStyle name="Обычный 3" xfId="4" xr:uid="{00000000-0005-0000-0000-000003000000}"/>
    <cellStyle name="Обычный 4" xfId="6" xr:uid="{00000000-0005-0000-0000-000004000000}"/>
    <cellStyle name="Обычный 5" xfId="5" xr:uid="{00000000-0005-0000-0000-000005000000}"/>
    <cellStyle name="Обычный 7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caupfs\&#1040;&#1088;&#1093;&#1080;&#1074;%20&#1055;&#1057;&#1044;\&#1053;&#1077;&#1092;&#1090;&#1077;&#1087;&#1088;&#1086;&#1074;&#1086;&#1076;%20&#1055;&#1072;&#1090;&#1088;&#1072;&#1082;&#1080;-&#1053;&#1080;&#1082;&#1086;&#1083;&#1072;&#1077;&#1074;&#1089;&#1082;&#1086;&#1077;\&#1056;&#1072;&#1073;&#1086;&#1095;&#1072;&#1103;%20&#1076;&#1086;&#1082;&#1091;&#1084;&#1077;&#1085;&#1090;&#1072;&#1094;&#1080;&#1103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9"/>
  <sheetViews>
    <sheetView showGridLines="0" tabSelected="1" view="pageBreakPreview" zoomScaleNormal="100" zoomScaleSheetLayoutView="100" workbookViewId="0">
      <selection activeCell="E11" sqref="E11"/>
    </sheetView>
  </sheetViews>
  <sheetFormatPr defaultColWidth="9.15234375" defaultRowHeight="15.45" x14ac:dyDescent="0.3"/>
  <cols>
    <col min="1" max="1" width="6.69140625" style="17" customWidth="1"/>
    <col min="2" max="2" width="65.53515625" style="2" customWidth="1"/>
    <col min="3" max="3" width="17" style="3" customWidth="1"/>
    <col min="4" max="4" width="17.69140625" style="6" customWidth="1"/>
    <col min="5" max="5" width="22.69140625" style="1" customWidth="1"/>
    <col min="6" max="16384" width="9.15234375" style="1"/>
  </cols>
  <sheetData>
    <row r="1" spans="1:4" ht="16.3" x14ac:dyDescent="0.3">
      <c r="C1" s="207" t="s">
        <v>371</v>
      </c>
      <c r="D1" s="207"/>
    </row>
    <row r="2" spans="1:4" x14ac:dyDescent="0.3">
      <c r="A2" s="19" t="s">
        <v>1</v>
      </c>
      <c r="B2" s="24"/>
      <c r="C2" s="149" t="s">
        <v>2</v>
      </c>
      <c r="D2" s="149"/>
    </row>
    <row r="3" spans="1:4" x14ac:dyDescent="0.3">
      <c r="A3" s="19" t="s">
        <v>18</v>
      </c>
      <c r="B3" s="24"/>
      <c r="C3" s="149" t="s">
        <v>3</v>
      </c>
      <c r="D3" s="149"/>
    </row>
    <row r="4" spans="1:4" x14ac:dyDescent="0.3">
      <c r="A4" s="19" t="s">
        <v>12</v>
      </c>
      <c r="B4" s="24"/>
      <c r="C4" s="149" t="s">
        <v>17</v>
      </c>
      <c r="D4" s="149"/>
    </row>
    <row r="5" spans="1:4" x14ac:dyDescent="0.3">
      <c r="A5" s="19" t="s">
        <v>17</v>
      </c>
      <c r="B5" s="24"/>
      <c r="C5" s="150" t="s">
        <v>19</v>
      </c>
      <c r="D5" s="150"/>
    </row>
    <row r="6" spans="1:4" x14ac:dyDescent="0.3">
      <c r="A6" s="19" t="s">
        <v>19</v>
      </c>
      <c r="B6" s="24"/>
      <c r="C6" s="24"/>
      <c r="D6" s="24"/>
    </row>
    <row r="7" spans="1:4" x14ac:dyDescent="0.3">
      <c r="A7" s="19" t="s">
        <v>16</v>
      </c>
      <c r="B7" s="24"/>
      <c r="C7" s="149" t="s">
        <v>22</v>
      </c>
      <c r="D7" s="149"/>
    </row>
    <row r="8" spans="1:4" x14ac:dyDescent="0.3">
      <c r="A8" s="19" t="s">
        <v>29</v>
      </c>
      <c r="B8" s="8"/>
      <c r="C8" s="19" t="s">
        <v>29</v>
      </c>
      <c r="D8" s="8"/>
    </row>
    <row r="9" spans="1:4" ht="18" x14ac:dyDescent="0.3">
      <c r="B9" s="9"/>
      <c r="C9" s="12"/>
      <c r="D9" s="3"/>
    </row>
    <row r="10" spans="1:4" ht="18" x14ac:dyDescent="0.3">
      <c r="B10" s="9"/>
      <c r="C10" s="12"/>
      <c r="D10" s="3"/>
    </row>
    <row r="11" spans="1:4" ht="20.25" customHeight="1" x14ac:dyDescent="0.3">
      <c r="A11" s="151" t="s">
        <v>11</v>
      </c>
      <c r="B11" s="151"/>
      <c r="C11" s="151"/>
      <c r="D11" s="151"/>
    </row>
    <row r="12" spans="1:4" ht="15.75" customHeight="1" x14ac:dyDescent="0.3">
      <c r="A12" s="152" t="s">
        <v>4</v>
      </c>
      <c r="B12" s="152"/>
      <c r="C12" s="152"/>
      <c r="D12" s="152"/>
    </row>
    <row r="13" spans="1:4" ht="18" customHeight="1" x14ac:dyDescent="0.3">
      <c r="A13" s="152" t="s">
        <v>5</v>
      </c>
      <c r="B13" s="152"/>
      <c r="C13" s="152"/>
      <c r="D13" s="152"/>
    </row>
    <row r="14" spans="1:4" ht="72" customHeight="1" x14ac:dyDescent="0.3">
      <c r="A14" s="153" t="s">
        <v>227</v>
      </c>
      <c r="B14" s="153"/>
      <c r="C14" s="153"/>
      <c r="D14" s="153"/>
    </row>
    <row r="15" spans="1:4" ht="15.75" hidden="1" customHeight="1" x14ac:dyDescent="0.3">
      <c r="A15" s="18"/>
      <c r="B15" s="10"/>
      <c r="C15" s="13"/>
      <c r="D15" s="3"/>
    </row>
    <row r="16" spans="1:4" ht="17.600000000000001" x14ac:dyDescent="0.3">
      <c r="A16" s="154" t="s">
        <v>6</v>
      </c>
      <c r="B16" s="154"/>
      <c r="C16" s="154"/>
      <c r="D16" s="154"/>
    </row>
    <row r="17" spans="1:4" x14ac:dyDescent="0.3">
      <c r="A17" s="18"/>
      <c r="B17" s="10"/>
      <c r="C17" s="13"/>
      <c r="D17" s="3"/>
    </row>
    <row r="18" spans="1:4" ht="15" x14ac:dyDescent="0.3">
      <c r="A18" s="155" t="s">
        <v>199</v>
      </c>
      <c r="B18" s="155"/>
      <c r="C18" s="155"/>
      <c r="D18" s="155"/>
    </row>
    <row r="19" spans="1:4" ht="15" x14ac:dyDescent="0.3">
      <c r="A19" s="158" t="s">
        <v>195</v>
      </c>
      <c r="B19" s="158"/>
      <c r="C19" s="158"/>
      <c r="D19" s="158"/>
    </row>
    <row r="20" spans="1:4" x14ac:dyDescent="0.3">
      <c r="A20" s="18"/>
      <c r="B20" s="10"/>
      <c r="C20" s="13"/>
      <c r="D20" s="3"/>
    </row>
    <row r="21" spans="1:4" ht="15" x14ac:dyDescent="0.3">
      <c r="A21" s="159" t="s">
        <v>7</v>
      </c>
      <c r="B21" s="159"/>
      <c r="C21" s="159"/>
      <c r="D21" s="159"/>
    </row>
    <row r="22" spans="1:4" x14ac:dyDescent="0.3">
      <c r="A22" s="156" t="s">
        <v>8</v>
      </c>
      <c r="B22" s="156"/>
      <c r="C22" s="156"/>
      <c r="D22" s="156"/>
    </row>
    <row r="23" spans="1:4" ht="40.5" customHeight="1" x14ac:dyDescent="0.3">
      <c r="A23" s="159" t="s">
        <v>221</v>
      </c>
      <c r="B23" s="159"/>
      <c r="C23" s="159"/>
      <c r="D23" s="159"/>
    </row>
    <row r="24" spans="1:4" x14ac:dyDescent="0.3">
      <c r="A24" s="18"/>
      <c r="B24" s="10"/>
      <c r="C24" s="13"/>
      <c r="D24" s="3"/>
    </row>
    <row r="25" spans="1:4" ht="40.5" customHeight="1" x14ac:dyDescent="0.3">
      <c r="A25" s="160" t="s">
        <v>23</v>
      </c>
      <c r="B25" s="160"/>
      <c r="C25" s="160"/>
      <c r="D25" s="160"/>
    </row>
    <row r="26" spans="1:4" x14ac:dyDescent="0.3">
      <c r="A26" s="18"/>
      <c r="B26" s="10"/>
      <c r="C26" s="13"/>
      <c r="D26" s="3"/>
    </row>
    <row r="27" spans="1:4" ht="85.5" customHeight="1" x14ac:dyDescent="0.3">
      <c r="A27" s="100" t="s">
        <v>24</v>
      </c>
      <c r="B27" s="100"/>
      <c r="C27" s="100"/>
      <c r="D27" s="100"/>
    </row>
    <row r="28" spans="1:4" ht="89.25" customHeight="1" x14ac:dyDescent="0.3">
      <c r="A28" s="156" t="s">
        <v>353</v>
      </c>
      <c r="B28" s="156"/>
      <c r="C28" s="156"/>
      <c r="D28" s="156"/>
    </row>
    <row r="29" spans="1:4" s="21" customFormat="1" ht="32.25" customHeight="1" x14ac:dyDescent="0.4">
      <c r="A29" s="157" t="s">
        <v>30</v>
      </c>
      <c r="B29" s="100"/>
      <c r="C29" s="100"/>
      <c r="D29" s="100"/>
    </row>
    <row r="30" spans="1:4" s="21" customFormat="1" ht="32.25" customHeight="1" x14ac:dyDescent="0.4">
      <c r="A30" s="25"/>
      <c r="B30" s="26"/>
      <c r="C30" s="26"/>
      <c r="D30" s="26"/>
    </row>
    <row r="31" spans="1:4" ht="30.9" x14ac:dyDescent="0.3">
      <c r="A31" s="15" t="s">
        <v>10</v>
      </c>
      <c r="B31" s="4" t="s">
        <v>9</v>
      </c>
      <c r="C31" s="4" t="s">
        <v>0</v>
      </c>
      <c r="D31" s="14" t="s">
        <v>25</v>
      </c>
    </row>
    <row r="32" spans="1:4" ht="16.5" customHeight="1" x14ac:dyDescent="0.3">
      <c r="A32" s="16">
        <v>1</v>
      </c>
      <c r="B32" s="5">
        <v>2</v>
      </c>
      <c r="C32" s="5">
        <v>3</v>
      </c>
      <c r="D32" s="7">
        <v>4</v>
      </c>
    </row>
    <row r="33" spans="1:4" ht="99.75" customHeight="1" x14ac:dyDescent="0.3">
      <c r="A33" s="161" t="s">
        <v>356</v>
      </c>
      <c r="B33" s="161"/>
      <c r="C33" s="161"/>
      <c r="D33" s="161"/>
    </row>
    <row r="34" spans="1:4" ht="22.5" customHeight="1" x14ac:dyDescent="0.3">
      <c r="A34" s="122" t="s">
        <v>90</v>
      </c>
      <c r="B34" s="123"/>
      <c r="C34" s="123"/>
      <c r="D34" s="124"/>
    </row>
    <row r="35" spans="1:4" ht="15" x14ac:dyDescent="0.3">
      <c r="A35" s="162" t="s">
        <v>33</v>
      </c>
      <c r="B35" s="108"/>
      <c r="C35" s="108"/>
      <c r="D35" s="163"/>
    </row>
    <row r="36" spans="1:4" x14ac:dyDescent="0.3">
      <c r="A36" s="116" t="s">
        <v>91</v>
      </c>
      <c r="B36" s="117"/>
      <c r="C36" s="117"/>
      <c r="D36" s="118"/>
    </row>
    <row r="37" spans="1:4" ht="46.3" x14ac:dyDescent="0.3">
      <c r="A37" s="28" t="s">
        <v>32</v>
      </c>
      <c r="B37" s="11" t="s">
        <v>357</v>
      </c>
      <c r="C37" s="20" t="s">
        <v>15</v>
      </c>
      <c r="D37" s="23" t="s">
        <v>346</v>
      </c>
    </row>
    <row r="38" spans="1:4" ht="46.3" x14ac:dyDescent="0.3">
      <c r="A38" s="36">
        <f>A37+1</f>
        <v>2</v>
      </c>
      <c r="B38" s="11" t="s">
        <v>146</v>
      </c>
      <c r="C38" s="4" t="s">
        <v>13</v>
      </c>
      <c r="D38" s="23" t="s">
        <v>145</v>
      </c>
    </row>
    <row r="39" spans="1:4" ht="46.3" x14ac:dyDescent="0.3">
      <c r="A39" s="36">
        <f>A38+1</f>
        <v>3</v>
      </c>
      <c r="B39" s="11" t="s">
        <v>200</v>
      </c>
      <c r="C39" s="4" t="s">
        <v>13</v>
      </c>
      <c r="D39" s="23" t="s">
        <v>37</v>
      </c>
    </row>
    <row r="40" spans="1:4" ht="46.3" x14ac:dyDescent="0.3">
      <c r="A40" s="36">
        <f>A39+1</f>
        <v>4</v>
      </c>
      <c r="B40" s="29" t="s">
        <v>150</v>
      </c>
      <c r="C40" s="30" t="s">
        <v>13</v>
      </c>
      <c r="D40" s="23" t="s">
        <v>151</v>
      </c>
    </row>
    <row r="41" spans="1:4" ht="61.75" x14ac:dyDescent="0.3">
      <c r="A41" s="36">
        <f>A40+1</f>
        <v>5</v>
      </c>
      <c r="B41" s="11" t="s">
        <v>36</v>
      </c>
      <c r="C41" s="4" t="s">
        <v>34</v>
      </c>
      <c r="D41" s="31" t="s">
        <v>35</v>
      </c>
    </row>
    <row r="42" spans="1:4" ht="46.3" x14ac:dyDescent="0.3">
      <c r="A42" s="28">
        <f t="shared" ref="A42:A53" si="0">A41+1</f>
        <v>6</v>
      </c>
      <c r="B42" s="32" t="s">
        <v>38</v>
      </c>
      <c r="C42" s="33" t="s">
        <v>15</v>
      </c>
      <c r="D42" s="31">
        <v>1.2</v>
      </c>
    </row>
    <row r="43" spans="1:4" x14ac:dyDescent="0.3">
      <c r="A43" s="28">
        <f t="shared" si="0"/>
        <v>7</v>
      </c>
      <c r="B43" s="32" t="s">
        <v>39</v>
      </c>
      <c r="C43" s="33" t="s">
        <v>20</v>
      </c>
      <c r="D43" s="31">
        <v>18</v>
      </c>
    </row>
    <row r="44" spans="1:4" x14ac:dyDescent="0.3">
      <c r="A44" s="28">
        <f t="shared" si="0"/>
        <v>8</v>
      </c>
      <c r="B44" s="32" t="s">
        <v>347</v>
      </c>
      <c r="C44" s="33" t="s">
        <v>15</v>
      </c>
      <c r="D44" s="31">
        <v>1.8</v>
      </c>
    </row>
    <row r="45" spans="1:4" ht="26.25" customHeight="1" x14ac:dyDescent="0.3">
      <c r="A45" s="125" t="s">
        <v>48</v>
      </c>
      <c r="B45" s="126"/>
      <c r="C45" s="126"/>
      <c r="D45" s="127"/>
    </row>
    <row r="46" spans="1:4" ht="30.9" x14ac:dyDescent="0.3">
      <c r="A46" s="28">
        <f>A44+1</f>
        <v>9</v>
      </c>
      <c r="B46" s="32" t="s">
        <v>41</v>
      </c>
      <c r="C46" s="33" t="s">
        <v>40</v>
      </c>
      <c r="D46" s="31" t="s">
        <v>42</v>
      </c>
    </row>
    <row r="47" spans="1:4" ht="37.5" customHeight="1" x14ac:dyDescent="0.3">
      <c r="A47" s="28">
        <f t="shared" si="0"/>
        <v>10</v>
      </c>
      <c r="B47" s="32" t="s">
        <v>225</v>
      </c>
      <c r="C47" s="33" t="s">
        <v>43</v>
      </c>
      <c r="D47" s="31">
        <v>8</v>
      </c>
    </row>
    <row r="48" spans="1:4" ht="24.75" customHeight="1" x14ac:dyDescent="0.3">
      <c r="A48" s="28">
        <f t="shared" si="0"/>
        <v>11</v>
      </c>
      <c r="B48" s="32" t="s">
        <v>52</v>
      </c>
      <c r="C48" s="33" t="s">
        <v>44</v>
      </c>
      <c r="D48" s="31">
        <f>D47</f>
        <v>8</v>
      </c>
    </row>
    <row r="49" spans="1:4" ht="46.3" x14ac:dyDescent="0.3">
      <c r="A49" s="28">
        <f t="shared" si="0"/>
        <v>12</v>
      </c>
      <c r="B49" s="11" t="s">
        <v>46</v>
      </c>
      <c r="C49" s="20" t="s">
        <v>14</v>
      </c>
      <c r="D49" s="34">
        <v>1</v>
      </c>
    </row>
    <row r="50" spans="1:4" ht="30.9" x14ac:dyDescent="0.3">
      <c r="A50" s="28">
        <f t="shared" si="0"/>
        <v>13</v>
      </c>
      <c r="B50" s="11" t="s">
        <v>47</v>
      </c>
      <c r="C50" s="20" t="s">
        <v>14</v>
      </c>
      <c r="D50" s="34">
        <v>1</v>
      </c>
    </row>
    <row r="51" spans="1:4" ht="30.9" x14ac:dyDescent="0.3">
      <c r="A51" s="28">
        <f t="shared" si="0"/>
        <v>14</v>
      </c>
      <c r="B51" s="32" t="s">
        <v>45</v>
      </c>
      <c r="C51" s="33" t="s">
        <v>15</v>
      </c>
      <c r="D51" s="31">
        <v>0.02</v>
      </c>
    </row>
    <row r="52" spans="1:4" ht="30.9" x14ac:dyDescent="0.3">
      <c r="A52" s="28">
        <f t="shared" si="0"/>
        <v>15</v>
      </c>
      <c r="B52" s="32" t="s">
        <v>49</v>
      </c>
      <c r="C52" s="33" t="s">
        <v>15</v>
      </c>
      <c r="D52" s="31">
        <v>0.03</v>
      </c>
    </row>
    <row r="53" spans="1:4" x14ac:dyDescent="0.3">
      <c r="A53" s="28">
        <f t="shared" si="0"/>
        <v>16</v>
      </c>
      <c r="B53" s="32" t="s">
        <v>137</v>
      </c>
      <c r="C53" s="33" t="s">
        <v>44</v>
      </c>
      <c r="D53" s="31">
        <v>4</v>
      </c>
    </row>
    <row r="54" spans="1:4" x14ac:dyDescent="0.3">
      <c r="A54" s="28"/>
      <c r="B54" s="57" t="s">
        <v>62</v>
      </c>
      <c r="C54" s="20"/>
      <c r="D54" s="31"/>
    </row>
    <row r="55" spans="1:4" ht="30.9" x14ac:dyDescent="0.3">
      <c r="A55" s="28">
        <f>A53+1</f>
        <v>17</v>
      </c>
      <c r="B55" s="11" t="s">
        <v>65</v>
      </c>
      <c r="C55" s="20" t="s">
        <v>15</v>
      </c>
      <c r="D55" s="31">
        <v>0.06</v>
      </c>
    </row>
    <row r="56" spans="1:4" ht="30.9" x14ac:dyDescent="0.3">
      <c r="A56" s="28">
        <f>A55+1</f>
        <v>18</v>
      </c>
      <c r="B56" s="11" t="s">
        <v>334</v>
      </c>
      <c r="C56" s="20" t="s">
        <v>40</v>
      </c>
      <c r="D56" s="31" t="s">
        <v>67</v>
      </c>
    </row>
    <row r="57" spans="1:4" x14ac:dyDescent="0.3">
      <c r="A57" s="28">
        <f t="shared" ref="A57:A63" si="1">A56+1</f>
        <v>19</v>
      </c>
      <c r="B57" s="11" t="s">
        <v>68</v>
      </c>
      <c r="C57" s="20" t="s">
        <v>40</v>
      </c>
      <c r="D57" s="31" t="s">
        <v>69</v>
      </c>
    </row>
    <row r="58" spans="1:4" ht="46.3" x14ac:dyDescent="0.3">
      <c r="A58" s="28">
        <f t="shared" si="1"/>
        <v>20</v>
      </c>
      <c r="B58" s="35" t="s">
        <v>70</v>
      </c>
      <c r="C58" s="20" t="s">
        <v>14</v>
      </c>
      <c r="D58" s="31">
        <v>1.2</v>
      </c>
    </row>
    <row r="59" spans="1:4" ht="30.9" x14ac:dyDescent="0.3">
      <c r="A59" s="28">
        <f t="shared" si="1"/>
        <v>21</v>
      </c>
      <c r="B59" s="35" t="s">
        <v>71</v>
      </c>
      <c r="C59" s="20" t="s">
        <v>14</v>
      </c>
      <c r="D59" s="31">
        <f>D58</f>
        <v>1.2</v>
      </c>
    </row>
    <row r="60" spans="1:4" ht="46.3" x14ac:dyDescent="0.3">
      <c r="A60" s="28">
        <f t="shared" si="1"/>
        <v>22</v>
      </c>
      <c r="B60" s="11" t="s">
        <v>336</v>
      </c>
      <c r="C60" s="20" t="s">
        <v>40</v>
      </c>
      <c r="D60" s="31" t="s">
        <v>167</v>
      </c>
    </row>
    <row r="61" spans="1:4" ht="46.3" x14ac:dyDescent="0.3">
      <c r="A61" s="28">
        <f t="shared" si="1"/>
        <v>23</v>
      </c>
      <c r="B61" s="35" t="s">
        <v>72</v>
      </c>
      <c r="C61" s="20" t="s">
        <v>14</v>
      </c>
      <c r="D61" s="31">
        <v>0.5</v>
      </c>
    </row>
    <row r="62" spans="1:4" ht="30.9" x14ac:dyDescent="0.3">
      <c r="A62" s="28">
        <f t="shared" si="1"/>
        <v>24</v>
      </c>
      <c r="B62" s="35" t="s">
        <v>71</v>
      </c>
      <c r="C62" s="20" t="s">
        <v>14</v>
      </c>
      <c r="D62" s="31">
        <f>D61</f>
        <v>0.5</v>
      </c>
    </row>
    <row r="63" spans="1:4" x14ac:dyDescent="0.3">
      <c r="A63" s="28">
        <f t="shared" si="1"/>
        <v>25</v>
      </c>
      <c r="B63" s="35" t="s">
        <v>138</v>
      </c>
      <c r="C63" s="20" t="s">
        <v>44</v>
      </c>
      <c r="D63" s="31">
        <v>1</v>
      </c>
    </row>
    <row r="64" spans="1:4" ht="25.5" customHeight="1" x14ac:dyDescent="0.3">
      <c r="A64" s="162" t="s">
        <v>335</v>
      </c>
      <c r="B64" s="108"/>
      <c r="C64" s="108"/>
      <c r="D64" s="163"/>
    </row>
    <row r="65" spans="1:4" x14ac:dyDescent="0.3">
      <c r="A65" s="101" t="s">
        <v>92</v>
      </c>
      <c r="B65" s="102"/>
      <c r="C65" s="102"/>
      <c r="D65" s="103"/>
    </row>
    <row r="66" spans="1:4" x14ac:dyDescent="0.3">
      <c r="A66" s="28">
        <f>A63+1</f>
        <v>26</v>
      </c>
      <c r="B66" s="32" t="s">
        <v>88</v>
      </c>
      <c r="C66" s="33" t="s">
        <v>40</v>
      </c>
      <c r="D66" s="31" t="s">
        <v>89</v>
      </c>
    </row>
    <row r="67" spans="1:4" s="22" customFormat="1" x14ac:dyDescent="0.3">
      <c r="A67" s="164" t="s">
        <v>31</v>
      </c>
      <c r="B67" s="165"/>
      <c r="C67" s="165"/>
      <c r="D67" s="166"/>
    </row>
    <row r="68" spans="1:4" s="22" customFormat="1" ht="40.5" customHeight="1" x14ac:dyDescent="0.3">
      <c r="A68" s="28">
        <f>A66+1</f>
        <v>27</v>
      </c>
      <c r="B68" s="50" t="s">
        <v>205</v>
      </c>
      <c r="C68" s="20" t="s">
        <v>15</v>
      </c>
      <c r="D68" s="33">
        <v>97</v>
      </c>
    </row>
    <row r="69" spans="1:4" s="22" customFormat="1" ht="32.25" customHeight="1" x14ac:dyDescent="0.3">
      <c r="A69" s="28">
        <f t="shared" ref="A69:A70" si="2">A68+1</f>
        <v>28</v>
      </c>
      <c r="B69" s="11" t="s">
        <v>74</v>
      </c>
      <c r="C69" s="20" t="s">
        <v>15</v>
      </c>
      <c r="D69" s="14">
        <v>3</v>
      </c>
    </row>
    <row r="70" spans="1:4" s="22" customFormat="1" ht="32.25" customHeight="1" x14ac:dyDescent="0.3">
      <c r="A70" s="28">
        <f t="shared" si="2"/>
        <v>29</v>
      </c>
      <c r="B70" s="11" t="s">
        <v>211</v>
      </c>
      <c r="C70" s="20" t="s">
        <v>15</v>
      </c>
      <c r="D70" s="33">
        <f>D69+D68</f>
        <v>100</v>
      </c>
    </row>
    <row r="71" spans="1:4" s="22" customFormat="1" ht="24.75" customHeight="1" x14ac:dyDescent="0.3">
      <c r="A71" s="135" t="s">
        <v>358</v>
      </c>
      <c r="B71" s="136"/>
      <c r="C71" s="136"/>
      <c r="D71" s="137"/>
    </row>
    <row r="72" spans="1:4" s="22" customFormat="1" ht="53.25" customHeight="1" x14ac:dyDescent="0.3">
      <c r="A72" s="128" t="s">
        <v>359</v>
      </c>
      <c r="B72" s="129"/>
      <c r="C72" s="129"/>
      <c r="D72" s="130"/>
    </row>
    <row r="73" spans="1:4" s="22" customFormat="1" ht="61.75" x14ac:dyDescent="0.3">
      <c r="A73" s="36">
        <f>A70+1</f>
        <v>30</v>
      </c>
      <c r="B73" s="50" t="s">
        <v>360</v>
      </c>
      <c r="C73" s="20" t="s">
        <v>20</v>
      </c>
      <c r="D73" s="33">
        <v>3.2</v>
      </c>
    </row>
    <row r="74" spans="1:4" s="22" customFormat="1" ht="108" x14ac:dyDescent="0.3">
      <c r="A74" s="36">
        <f>A73+1</f>
        <v>31</v>
      </c>
      <c r="B74" s="11" t="s">
        <v>361</v>
      </c>
      <c r="C74" s="20" t="s">
        <v>20</v>
      </c>
      <c r="D74" s="33">
        <v>9.3000000000000007</v>
      </c>
    </row>
    <row r="75" spans="1:4" s="22" customFormat="1" ht="61.75" x14ac:dyDescent="0.3">
      <c r="A75" s="36">
        <f t="shared" ref="A75:A79" si="3">A74+1</f>
        <v>32</v>
      </c>
      <c r="B75" s="11" t="s">
        <v>78</v>
      </c>
      <c r="C75" s="37" t="s">
        <v>20</v>
      </c>
      <c r="D75" s="33">
        <v>4</v>
      </c>
    </row>
    <row r="76" spans="1:4" s="22" customFormat="1" ht="46.3" x14ac:dyDescent="0.3">
      <c r="A76" s="36">
        <f t="shared" si="3"/>
        <v>33</v>
      </c>
      <c r="B76" s="11" t="s">
        <v>79</v>
      </c>
      <c r="C76" s="20" t="s">
        <v>14</v>
      </c>
      <c r="D76" s="33">
        <v>1</v>
      </c>
    </row>
    <row r="77" spans="1:4" s="22" customFormat="1" ht="30.9" x14ac:dyDescent="0.3">
      <c r="A77" s="36">
        <f t="shared" si="3"/>
        <v>34</v>
      </c>
      <c r="B77" s="11" t="s">
        <v>80</v>
      </c>
      <c r="C77" s="20" t="s">
        <v>14</v>
      </c>
      <c r="D77" s="33">
        <v>1</v>
      </c>
    </row>
    <row r="78" spans="1:4" s="22" customFormat="1" ht="61.75" x14ac:dyDescent="0.3">
      <c r="A78" s="36">
        <f t="shared" si="3"/>
        <v>35</v>
      </c>
      <c r="B78" s="39" t="s">
        <v>362</v>
      </c>
      <c r="C78" s="20" t="s">
        <v>124</v>
      </c>
      <c r="D78" s="42" t="s">
        <v>354</v>
      </c>
    </row>
    <row r="79" spans="1:4" s="22" customFormat="1" ht="61.75" x14ac:dyDescent="0.3">
      <c r="A79" s="36">
        <f t="shared" si="3"/>
        <v>36</v>
      </c>
      <c r="B79" s="39" t="s">
        <v>363</v>
      </c>
      <c r="C79" s="20" t="s">
        <v>125</v>
      </c>
      <c r="D79" s="42" t="s">
        <v>355</v>
      </c>
    </row>
    <row r="80" spans="1:4" s="22" customFormat="1" ht="21.75" customHeight="1" x14ac:dyDescent="0.3">
      <c r="A80" s="131" t="s">
        <v>81</v>
      </c>
      <c r="B80" s="131"/>
      <c r="C80" s="131"/>
      <c r="D80" s="131"/>
    </row>
    <row r="81" spans="1:4" s="22" customFormat="1" ht="46.3" x14ac:dyDescent="0.3">
      <c r="A81" s="28">
        <f>A79+1</f>
        <v>37</v>
      </c>
      <c r="B81" s="50" t="s">
        <v>202</v>
      </c>
      <c r="C81" s="20" t="s">
        <v>20</v>
      </c>
      <c r="D81" s="31">
        <f>3.2+9.1</f>
        <v>12.3</v>
      </c>
    </row>
    <row r="82" spans="1:4" s="22" customFormat="1" ht="30.9" x14ac:dyDescent="0.3">
      <c r="A82" s="28">
        <f>A81+1</f>
        <v>38</v>
      </c>
      <c r="B82" s="50" t="s">
        <v>203</v>
      </c>
      <c r="C82" s="20" t="s">
        <v>20</v>
      </c>
      <c r="D82" s="31">
        <f>D81</f>
        <v>12.3</v>
      </c>
    </row>
    <row r="83" spans="1:4" s="22" customFormat="1" x14ac:dyDescent="0.3">
      <c r="A83" s="28">
        <f>A82+1</f>
        <v>39</v>
      </c>
      <c r="B83" s="11" t="s">
        <v>82</v>
      </c>
      <c r="C83" s="20" t="s">
        <v>20</v>
      </c>
      <c r="D83" s="31">
        <f>D82</f>
        <v>12.3</v>
      </c>
    </row>
    <row r="84" spans="1:4" s="22" customFormat="1" ht="41.25" customHeight="1" x14ac:dyDescent="0.3">
      <c r="A84" s="132" t="s">
        <v>118</v>
      </c>
      <c r="B84" s="133"/>
      <c r="C84" s="133"/>
      <c r="D84" s="134"/>
    </row>
    <row r="85" spans="1:4" s="22" customFormat="1" ht="30.9" x14ac:dyDescent="0.3">
      <c r="A85" s="28">
        <f>A83+1</f>
        <v>40</v>
      </c>
      <c r="B85" s="11" t="s">
        <v>117</v>
      </c>
      <c r="C85" s="20" t="s">
        <v>21</v>
      </c>
      <c r="D85" s="31">
        <v>1</v>
      </c>
    </row>
    <row r="86" spans="1:4" s="22" customFormat="1" ht="44.25" customHeight="1" x14ac:dyDescent="0.3">
      <c r="A86" s="116" t="s">
        <v>242</v>
      </c>
      <c r="B86" s="117"/>
      <c r="C86" s="117"/>
      <c r="D86" s="118"/>
    </row>
    <row r="87" spans="1:4" s="22" customFormat="1" ht="25.5" customHeight="1" x14ac:dyDescent="0.3">
      <c r="A87" s="128" t="s">
        <v>75</v>
      </c>
      <c r="B87" s="129"/>
      <c r="C87" s="129"/>
      <c r="D87" s="130"/>
    </row>
    <row r="88" spans="1:4" s="22" customFormat="1" ht="93.75" customHeight="1" x14ac:dyDescent="0.3">
      <c r="A88" s="36">
        <f>A85+1</f>
        <v>41</v>
      </c>
      <c r="B88" s="11" t="s">
        <v>240</v>
      </c>
      <c r="C88" s="20" t="s">
        <v>20</v>
      </c>
      <c r="D88" s="33">
        <f>6.8+0.5+0.2</f>
        <v>7.5</v>
      </c>
    </row>
    <row r="89" spans="1:4" s="22" customFormat="1" ht="92.6" x14ac:dyDescent="0.3">
      <c r="A89" s="36">
        <f t="shared" ref="A89:A110" si="4">A88+1</f>
        <v>42</v>
      </c>
      <c r="B89" s="11" t="s">
        <v>241</v>
      </c>
      <c r="C89" s="20" t="s">
        <v>20</v>
      </c>
      <c r="D89" s="33">
        <f>47+0.4</f>
        <v>47.4</v>
      </c>
    </row>
    <row r="90" spans="1:4" s="22" customFormat="1" ht="30.9" x14ac:dyDescent="0.3">
      <c r="A90" s="36">
        <f t="shared" si="4"/>
        <v>43</v>
      </c>
      <c r="B90" s="11" t="s">
        <v>76</v>
      </c>
      <c r="C90" s="20" t="s">
        <v>77</v>
      </c>
      <c r="D90" s="33">
        <v>5</v>
      </c>
    </row>
    <row r="91" spans="1:4" s="22" customFormat="1" ht="61.75" x14ac:dyDescent="0.3">
      <c r="A91" s="36">
        <f t="shared" si="4"/>
        <v>44</v>
      </c>
      <c r="B91" s="11" t="s">
        <v>78</v>
      </c>
      <c r="C91" s="37" t="s">
        <v>20</v>
      </c>
      <c r="D91" s="33">
        <v>2</v>
      </c>
    </row>
    <row r="92" spans="1:4" s="22" customFormat="1" ht="46.3" x14ac:dyDescent="0.3">
      <c r="A92" s="36">
        <f t="shared" si="4"/>
        <v>45</v>
      </c>
      <c r="B92" s="11" t="s">
        <v>79</v>
      </c>
      <c r="C92" s="20" t="s">
        <v>14</v>
      </c>
      <c r="D92" s="33">
        <v>1</v>
      </c>
    </row>
    <row r="93" spans="1:4" s="22" customFormat="1" ht="30.9" x14ac:dyDescent="0.3">
      <c r="A93" s="36">
        <f t="shared" si="4"/>
        <v>46</v>
      </c>
      <c r="B93" s="11" t="s">
        <v>80</v>
      </c>
      <c r="C93" s="20" t="s">
        <v>14</v>
      </c>
      <c r="D93" s="33">
        <f>D92</f>
        <v>1</v>
      </c>
    </row>
    <row r="94" spans="1:4" s="22" customFormat="1" ht="61.75" x14ac:dyDescent="0.3">
      <c r="A94" s="36">
        <f t="shared" si="4"/>
        <v>47</v>
      </c>
      <c r="B94" s="39" t="s">
        <v>134</v>
      </c>
      <c r="C94" s="20" t="s">
        <v>124</v>
      </c>
      <c r="D94" s="42" t="s">
        <v>133</v>
      </c>
    </row>
    <row r="95" spans="1:4" s="22" customFormat="1" ht="61.75" x14ac:dyDescent="0.3">
      <c r="A95" s="36">
        <f t="shared" si="4"/>
        <v>48</v>
      </c>
      <c r="B95" s="39" t="s">
        <v>135</v>
      </c>
      <c r="C95" s="20" t="s">
        <v>125</v>
      </c>
      <c r="D95" s="43" t="s">
        <v>136</v>
      </c>
    </row>
    <row r="96" spans="1:4" s="22" customFormat="1" x14ac:dyDescent="0.3">
      <c r="A96" s="131" t="s">
        <v>112</v>
      </c>
      <c r="B96" s="131"/>
      <c r="C96" s="131"/>
      <c r="D96" s="131"/>
    </row>
    <row r="97" spans="1:4" s="22" customFormat="1" ht="30.9" x14ac:dyDescent="0.3">
      <c r="A97" s="28">
        <f>A95+1</f>
        <v>49</v>
      </c>
      <c r="B97" s="11" t="s">
        <v>114</v>
      </c>
      <c r="C97" s="20" t="s">
        <v>20</v>
      </c>
      <c r="D97" s="31">
        <v>54.9</v>
      </c>
    </row>
    <row r="98" spans="1:4" s="22" customFormat="1" ht="30.9" x14ac:dyDescent="0.3">
      <c r="A98" s="28">
        <f>A97+1</f>
        <v>50</v>
      </c>
      <c r="B98" s="11" t="s">
        <v>113</v>
      </c>
      <c r="C98" s="20" t="s">
        <v>20</v>
      </c>
      <c r="D98" s="31">
        <f>D97</f>
        <v>54.9</v>
      </c>
    </row>
    <row r="99" spans="1:4" s="22" customFormat="1" x14ac:dyDescent="0.3">
      <c r="A99" s="28">
        <f>A98+1</f>
        <v>51</v>
      </c>
      <c r="B99" s="11" t="s">
        <v>337</v>
      </c>
      <c r="C99" s="20" t="s">
        <v>20</v>
      </c>
      <c r="D99" s="31">
        <f>D98</f>
        <v>54.9</v>
      </c>
    </row>
    <row r="100" spans="1:4" s="22" customFormat="1" ht="46.3" x14ac:dyDescent="0.3">
      <c r="A100" s="28">
        <f>A99+1</f>
        <v>52</v>
      </c>
      <c r="B100" s="11" t="s">
        <v>115</v>
      </c>
      <c r="C100" s="20" t="s">
        <v>20</v>
      </c>
      <c r="D100" s="31">
        <f>D99</f>
        <v>54.9</v>
      </c>
    </row>
    <row r="101" spans="1:4" s="22" customFormat="1" ht="35.25" customHeight="1" x14ac:dyDescent="0.3">
      <c r="A101" s="132" t="s">
        <v>83</v>
      </c>
      <c r="B101" s="133"/>
      <c r="C101" s="133"/>
      <c r="D101" s="134"/>
    </row>
    <row r="102" spans="1:4" s="22" customFormat="1" ht="30.9" x14ac:dyDescent="0.3">
      <c r="A102" s="28">
        <f>A99+1</f>
        <v>52</v>
      </c>
      <c r="B102" s="11" t="s">
        <v>116</v>
      </c>
      <c r="C102" s="20" t="s">
        <v>21</v>
      </c>
      <c r="D102" s="31">
        <v>19</v>
      </c>
    </row>
    <row r="103" spans="1:4" s="22" customFormat="1" ht="76.5" customHeight="1" x14ac:dyDescent="0.3">
      <c r="A103" s="141" t="s">
        <v>283</v>
      </c>
      <c r="B103" s="142"/>
      <c r="C103" s="142"/>
      <c r="D103" s="143"/>
    </row>
    <row r="104" spans="1:4" s="22" customFormat="1" x14ac:dyDescent="0.3">
      <c r="A104" s="116" t="s">
        <v>31</v>
      </c>
      <c r="B104" s="117"/>
      <c r="C104" s="117"/>
      <c r="D104" s="118"/>
    </row>
    <row r="105" spans="1:4" s="22" customFormat="1" ht="46.3" x14ac:dyDescent="0.3">
      <c r="A105" s="36">
        <f>A102+1</f>
        <v>53</v>
      </c>
      <c r="B105" s="11" t="s">
        <v>111</v>
      </c>
      <c r="C105" s="20" t="s">
        <v>13</v>
      </c>
      <c r="D105" s="33" t="s">
        <v>109</v>
      </c>
    </row>
    <row r="106" spans="1:4" s="22" customFormat="1" ht="30.9" x14ac:dyDescent="0.3">
      <c r="A106" s="36">
        <f t="shared" si="4"/>
        <v>54</v>
      </c>
      <c r="B106" s="50" t="s">
        <v>210</v>
      </c>
      <c r="C106" s="20" t="s">
        <v>15</v>
      </c>
      <c r="D106" s="33">
        <v>3106</v>
      </c>
    </row>
    <row r="107" spans="1:4" s="22" customFormat="1" ht="30.9" x14ac:dyDescent="0.3">
      <c r="A107" s="36">
        <f t="shared" si="4"/>
        <v>55</v>
      </c>
      <c r="B107" s="50" t="s">
        <v>74</v>
      </c>
      <c r="C107" s="20" t="s">
        <v>15</v>
      </c>
      <c r="D107" s="33">
        <v>96</v>
      </c>
    </row>
    <row r="108" spans="1:4" s="22" customFormat="1" ht="30.9" x14ac:dyDescent="0.3">
      <c r="A108" s="36">
        <f t="shared" si="4"/>
        <v>56</v>
      </c>
      <c r="B108" s="50" t="s">
        <v>211</v>
      </c>
      <c r="C108" s="20" t="s">
        <v>15</v>
      </c>
      <c r="D108" s="33">
        <f>D106+D107</f>
        <v>3202</v>
      </c>
    </row>
    <row r="109" spans="1:4" s="22" customFormat="1" ht="30.9" x14ac:dyDescent="0.3">
      <c r="A109" s="36">
        <f t="shared" si="4"/>
        <v>57</v>
      </c>
      <c r="B109" s="11" t="s">
        <v>110</v>
      </c>
      <c r="C109" s="20" t="s">
        <v>13</v>
      </c>
      <c r="D109" s="33" t="str">
        <f>D105</f>
        <v>40160,4 / 8032,1</v>
      </c>
    </row>
    <row r="110" spans="1:4" s="22" customFormat="1" ht="61.75" x14ac:dyDescent="0.3">
      <c r="A110" s="36">
        <f t="shared" si="4"/>
        <v>58</v>
      </c>
      <c r="B110" s="50" t="s">
        <v>107</v>
      </c>
      <c r="C110" s="20" t="s">
        <v>13</v>
      </c>
      <c r="D110" s="33" t="s">
        <v>212</v>
      </c>
    </row>
    <row r="111" spans="1:4" ht="37.5" customHeight="1" x14ac:dyDescent="0.3">
      <c r="A111" s="116" t="s">
        <v>93</v>
      </c>
      <c r="B111" s="117"/>
      <c r="C111" s="117"/>
      <c r="D111" s="118"/>
    </row>
    <row r="112" spans="1:4" ht="37.5" customHeight="1" x14ac:dyDescent="0.3">
      <c r="A112" s="148" t="s">
        <v>94</v>
      </c>
      <c r="B112" s="148"/>
      <c r="C112" s="148"/>
      <c r="D112" s="148"/>
    </row>
    <row r="113" spans="1:4" ht="46.3" x14ac:dyDescent="0.3">
      <c r="A113" s="36">
        <f>A109+1</f>
        <v>58</v>
      </c>
      <c r="B113" s="11" t="s">
        <v>105</v>
      </c>
      <c r="C113" s="37" t="s">
        <v>20</v>
      </c>
      <c r="D113" s="40">
        <v>14</v>
      </c>
    </row>
    <row r="114" spans="1:4" ht="46.3" x14ac:dyDescent="0.3">
      <c r="A114" s="36">
        <f t="shared" ref="A114:A120" si="5">A113+1</f>
        <v>59</v>
      </c>
      <c r="B114" s="11" t="s">
        <v>100</v>
      </c>
      <c r="C114" s="37" t="s">
        <v>20</v>
      </c>
      <c r="D114" s="40">
        <f>D113</f>
        <v>14</v>
      </c>
    </row>
    <row r="115" spans="1:4" ht="46.3" x14ac:dyDescent="0.3">
      <c r="A115" s="36">
        <f t="shared" si="5"/>
        <v>60</v>
      </c>
      <c r="B115" s="11" t="s">
        <v>95</v>
      </c>
      <c r="C115" s="37" t="s">
        <v>44</v>
      </c>
      <c r="D115" s="41">
        <v>1</v>
      </c>
    </row>
    <row r="116" spans="1:4" ht="46.3" x14ac:dyDescent="0.3">
      <c r="A116" s="36">
        <f t="shared" si="5"/>
        <v>61</v>
      </c>
      <c r="B116" s="11" t="s">
        <v>101</v>
      </c>
      <c r="C116" s="37" t="s">
        <v>96</v>
      </c>
      <c r="D116" s="41" t="s">
        <v>102</v>
      </c>
    </row>
    <row r="117" spans="1:4" ht="30.9" x14ac:dyDescent="0.3">
      <c r="A117" s="36">
        <f t="shared" si="5"/>
        <v>62</v>
      </c>
      <c r="B117" s="39" t="s">
        <v>103</v>
      </c>
      <c r="C117" s="37" t="s">
        <v>26</v>
      </c>
      <c r="D117" s="41">
        <v>1</v>
      </c>
    </row>
    <row r="118" spans="1:4" x14ac:dyDescent="0.3">
      <c r="A118" s="36">
        <f t="shared" si="5"/>
        <v>63</v>
      </c>
      <c r="B118" s="91" t="s">
        <v>97</v>
      </c>
      <c r="C118" s="37" t="s">
        <v>14</v>
      </c>
      <c r="D118" s="41">
        <v>3</v>
      </c>
    </row>
    <row r="119" spans="1:4" ht="30.9" x14ac:dyDescent="0.3">
      <c r="A119" s="36">
        <f t="shared" si="5"/>
        <v>64</v>
      </c>
      <c r="B119" s="11" t="s">
        <v>98</v>
      </c>
      <c r="C119" s="37" t="s">
        <v>14</v>
      </c>
      <c r="D119" s="41">
        <f>10*0.6</f>
        <v>6</v>
      </c>
    </row>
    <row r="120" spans="1:4" ht="46.3" x14ac:dyDescent="0.3">
      <c r="A120" s="36">
        <f t="shared" si="5"/>
        <v>65</v>
      </c>
      <c r="B120" s="11" t="s">
        <v>99</v>
      </c>
      <c r="C120" s="37" t="s">
        <v>44</v>
      </c>
      <c r="D120" s="33">
        <v>10</v>
      </c>
    </row>
    <row r="121" spans="1:4" ht="52.5" customHeight="1" x14ac:dyDescent="0.3">
      <c r="A121" s="116" t="s">
        <v>104</v>
      </c>
      <c r="B121" s="117"/>
      <c r="C121" s="117"/>
      <c r="D121" s="118"/>
    </row>
    <row r="122" spans="1:4" ht="31.5" customHeight="1" x14ac:dyDescent="0.3">
      <c r="A122" s="148" t="s">
        <v>94</v>
      </c>
      <c r="B122" s="148"/>
      <c r="C122" s="148"/>
      <c r="D122" s="148"/>
    </row>
    <row r="123" spans="1:4" ht="46.3" x14ac:dyDescent="0.3">
      <c r="A123" s="36">
        <f>A120+1</f>
        <v>66</v>
      </c>
      <c r="B123" s="11" t="s">
        <v>105</v>
      </c>
      <c r="C123" s="37" t="s">
        <v>20</v>
      </c>
      <c r="D123" s="33">
        <v>24</v>
      </c>
    </row>
    <row r="124" spans="1:4" ht="46.3" x14ac:dyDescent="0.3">
      <c r="A124" s="36">
        <f t="shared" ref="A124:A130" si="6">A123+1</f>
        <v>67</v>
      </c>
      <c r="B124" s="11" t="s">
        <v>100</v>
      </c>
      <c r="C124" s="37" t="s">
        <v>20</v>
      </c>
      <c r="D124" s="33">
        <f>D123</f>
        <v>24</v>
      </c>
    </row>
    <row r="125" spans="1:4" ht="46.3" x14ac:dyDescent="0.3">
      <c r="A125" s="36">
        <f t="shared" si="6"/>
        <v>68</v>
      </c>
      <c r="B125" s="11" t="s">
        <v>95</v>
      </c>
      <c r="C125" s="37" t="s">
        <v>44</v>
      </c>
      <c r="D125" s="33">
        <v>3</v>
      </c>
    </row>
    <row r="126" spans="1:4" ht="46.3" x14ac:dyDescent="0.3">
      <c r="A126" s="36">
        <f t="shared" si="6"/>
        <v>69</v>
      </c>
      <c r="B126" s="11" t="s">
        <v>101</v>
      </c>
      <c r="C126" s="37" t="s">
        <v>96</v>
      </c>
      <c r="D126" s="41" t="s">
        <v>102</v>
      </c>
    </row>
    <row r="127" spans="1:4" ht="30.9" x14ac:dyDescent="0.3">
      <c r="A127" s="36">
        <f t="shared" si="6"/>
        <v>70</v>
      </c>
      <c r="B127" s="39" t="s">
        <v>103</v>
      </c>
      <c r="C127" s="37" t="s">
        <v>26</v>
      </c>
      <c r="D127" s="41">
        <v>1</v>
      </c>
    </row>
    <row r="128" spans="1:4" x14ac:dyDescent="0.3">
      <c r="A128" s="36">
        <f t="shared" si="6"/>
        <v>71</v>
      </c>
      <c r="B128" s="91" t="s">
        <v>97</v>
      </c>
      <c r="C128" s="37" t="s">
        <v>14</v>
      </c>
      <c r="D128" s="41">
        <v>3</v>
      </c>
    </row>
    <row r="129" spans="1:4" ht="30.9" x14ac:dyDescent="0.3">
      <c r="A129" s="36">
        <f t="shared" si="6"/>
        <v>72</v>
      </c>
      <c r="B129" s="11" t="s">
        <v>98</v>
      </c>
      <c r="C129" s="37" t="s">
        <v>14</v>
      </c>
      <c r="D129" s="41">
        <f>15*0.6</f>
        <v>9</v>
      </c>
    </row>
    <row r="130" spans="1:4" ht="46.3" x14ac:dyDescent="0.3">
      <c r="A130" s="36">
        <f t="shared" si="6"/>
        <v>73</v>
      </c>
      <c r="B130" s="11" t="s">
        <v>99</v>
      </c>
      <c r="C130" s="37" t="s">
        <v>44</v>
      </c>
      <c r="D130" s="33">
        <v>15</v>
      </c>
    </row>
    <row r="131" spans="1:4" ht="25.5" customHeight="1" x14ac:dyDescent="0.3">
      <c r="A131" s="119" t="s">
        <v>106</v>
      </c>
      <c r="B131" s="120"/>
      <c r="C131" s="120"/>
      <c r="D131" s="121"/>
    </row>
    <row r="132" spans="1:4" ht="46.3" x14ac:dyDescent="0.3">
      <c r="A132" s="36">
        <f>A130+1</f>
        <v>74</v>
      </c>
      <c r="B132" s="11" t="s">
        <v>214</v>
      </c>
      <c r="C132" s="37" t="s">
        <v>13</v>
      </c>
      <c r="D132" s="33" t="s">
        <v>213</v>
      </c>
    </row>
    <row r="133" spans="1:4" ht="46.3" x14ac:dyDescent="0.3">
      <c r="A133" s="36">
        <f>A132+1</f>
        <v>75</v>
      </c>
      <c r="B133" s="11" t="s">
        <v>215</v>
      </c>
      <c r="C133" s="37" t="s">
        <v>13</v>
      </c>
      <c r="D133" s="33" t="s">
        <v>213</v>
      </c>
    </row>
    <row r="134" spans="1:4" x14ac:dyDescent="0.3">
      <c r="A134" s="36">
        <f>A133+1</f>
        <v>76</v>
      </c>
      <c r="B134" s="11" t="s">
        <v>108</v>
      </c>
      <c r="C134" s="37" t="s">
        <v>96</v>
      </c>
      <c r="D134" s="33" t="s">
        <v>216</v>
      </c>
    </row>
    <row r="135" spans="1:4" ht="55.5" customHeight="1" x14ac:dyDescent="0.3">
      <c r="A135" s="144" t="s">
        <v>340</v>
      </c>
      <c r="B135" s="145"/>
      <c r="C135" s="145"/>
      <c r="D135" s="146"/>
    </row>
    <row r="136" spans="1:4" ht="77.150000000000006" x14ac:dyDescent="0.3">
      <c r="A136" s="36">
        <f>A134+1</f>
        <v>77</v>
      </c>
      <c r="B136" s="11" t="s">
        <v>246</v>
      </c>
      <c r="C136" s="20" t="s">
        <v>20</v>
      </c>
      <c r="D136" s="31">
        <f>3.3+0.5+0.2</f>
        <v>4</v>
      </c>
    </row>
    <row r="137" spans="1:4" ht="138.9" x14ac:dyDescent="0.3">
      <c r="A137" s="36">
        <f t="shared" ref="A137:A143" si="7">A136+1</f>
        <v>78</v>
      </c>
      <c r="B137" s="11" t="s">
        <v>364</v>
      </c>
      <c r="C137" s="20" t="s">
        <v>20</v>
      </c>
      <c r="D137" s="31">
        <f>3650+0.5*2+0.4+0.2</f>
        <v>3651.6</v>
      </c>
    </row>
    <row r="138" spans="1:4" ht="30.9" x14ac:dyDescent="0.3">
      <c r="A138" s="36">
        <f t="shared" si="7"/>
        <v>79</v>
      </c>
      <c r="B138" s="11" t="s">
        <v>76</v>
      </c>
      <c r="C138" s="20" t="s">
        <v>77</v>
      </c>
      <c r="D138" s="31">
        <v>365</v>
      </c>
    </row>
    <row r="139" spans="1:4" ht="61.75" x14ac:dyDescent="0.3">
      <c r="A139" s="36">
        <f t="shared" si="7"/>
        <v>80</v>
      </c>
      <c r="B139" s="11" t="s">
        <v>365</v>
      </c>
      <c r="C139" s="37" t="s">
        <v>20</v>
      </c>
      <c r="D139" s="31">
        <v>2.7</v>
      </c>
    </row>
    <row r="140" spans="1:4" ht="46.3" x14ac:dyDescent="0.3">
      <c r="A140" s="36">
        <f t="shared" si="7"/>
        <v>81</v>
      </c>
      <c r="B140" s="11" t="s">
        <v>79</v>
      </c>
      <c r="C140" s="20" t="s">
        <v>14</v>
      </c>
      <c r="D140" s="31">
        <v>1.1000000000000001</v>
      </c>
    </row>
    <row r="141" spans="1:4" ht="30.9" x14ac:dyDescent="0.3">
      <c r="A141" s="36">
        <f t="shared" si="7"/>
        <v>82</v>
      </c>
      <c r="B141" s="11" t="s">
        <v>80</v>
      </c>
      <c r="C141" s="20" t="s">
        <v>14</v>
      </c>
      <c r="D141" s="31">
        <f>D140</f>
        <v>1.1000000000000001</v>
      </c>
    </row>
    <row r="142" spans="1:4" ht="61.75" x14ac:dyDescent="0.3">
      <c r="A142" s="36">
        <f t="shared" si="7"/>
        <v>83</v>
      </c>
      <c r="B142" s="39" t="s">
        <v>130</v>
      </c>
      <c r="C142" s="20" t="s">
        <v>124</v>
      </c>
      <c r="D142" s="42" t="s">
        <v>129</v>
      </c>
    </row>
    <row r="143" spans="1:4" ht="61.75" x14ac:dyDescent="0.3">
      <c r="A143" s="36">
        <f t="shared" si="7"/>
        <v>84</v>
      </c>
      <c r="B143" s="39" t="s">
        <v>131</v>
      </c>
      <c r="C143" s="20" t="s">
        <v>125</v>
      </c>
      <c r="D143" s="43" t="s">
        <v>132</v>
      </c>
    </row>
    <row r="144" spans="1:4" x14ac:dyDescent="0.3">
      <c r="A144" s="131" t="s">
        <v>112</v>
      </c>
      <c r="B144" s="131"/>
      <c r="C144" s="131"/>
      <c r="D144" s="131"/>
    </row>
    <row r="145" spans="1:4" ht="30.9" x14ac:dyDescent="0.3">
      <c r="A145" s="28">
        <f>A143+1</f>
        <v>85</v>
      </c>
      <c r="B145" s="11" t="s">
        <v>366</v>
      </c>
      <c r="C145" s="20" t="s">
        <v>20</v>
      </c>
      <c r="D145" s="31">
        <v>3655.6</v>
      </c>
    </row>
    <row r="146" spans="1:4" ht="30.9" x14ac:dyDescent="0.3">
      <c r="A146" s="28">
        <f>A145+1</f>
        <v>86</v>
      </c>
      <c r="B146" s="11" t="s">
        <v>367</v>
      </c>
      <c r="C146" s="20" t="s">
        <v>20</v>
      </c>
      <c r="D146" s="31">
        <f>D145</f>
        <v>3655.6</v>
      </c>
    </row>
    <row r="147" spans="1:4" x14ac:dyDescent="0.3">
      <c r="A147" s="28">
        <f>A146+1</f>
        <v>87</v>
      </c>
      <c r="B147" s="11" t="s">
        <v>82</v>
      </c>
      <c r="C147" s="20" t="s">
        <v>20</v>
      </c>
      <c r="D147" s="31">
        <f>D145</f>
        <v>3655.6</v>
      </c>
    </row>
    <row r="148" spans="1:4" ht="37.5" customHeight="1" x14ac:dyDescent="0.3">
      <c r="A148" s="132" t="s">
        <v>119</v>
      </c>
      <c r="B148" s="133"/>
      <c r="C148" s="133"/>
      <c r="D148" s="134"/>
    </row>
    <row r="149" spans="1:4" ht="30.9" x14ac:dyDescent="0.3">
      <c r="A149" s="28">
        <f>A147+1</f>
        <v>88</v>
      </c>
      <c r="B149" s="11" t="s">
        <v>116</v>
      </c>
      <c r="C149" s="20" t="s">
        <v>21</v>
      </c>
      <c r="D149" s="31">
        <v>378</v>
      </c>
    </row>
    <row r="150" spans="1:4" ht="30" customHeight="1" x14ac:dyDescent="0.3">
      <c r="A150" s="135" t="s">
        <v>245</v>
      </c>
      <c r="B150" s="136"/>
      <c r="C150" s="136"/>
      <c r="D150" s="137"/>
    </row>
    <row r="151" spans="1:4" x14ac:dyDescent="0.3">
      <c r="A151" s="128" t="s">
        <v>75</v>
      </c>
      <c r="B151" s="129"/>
      <c r="C151" s="129"/>
      <c r="D151" s="130"/>
    </row>
    <row r="152" spans="1:4" ht="61.75" x14ac:dyDescent="0.3">
      <c r="A152" s="36">
        <f>A149+1</f>
        <v>89</v>
      </c>
      <c r="B152" s="11" t="s">
        <v>243</v>
      </c>
      <c r="C152" s="20" t="s">
        <v>20</v>
      </c>
      <c r="D152" s="33">
        <f>3.5+0.2</f>
        <v>3.7</v>
      </c>
    </row>
    <row r="153" spans="1:4" ht="92.6" x14ac:dyDescent="0.3">
      <c r="A153" s="36">
        <f>A152+1</f>
        <v>90</v>
      </c>
      <c r="B153" s="11" t="s">
        <v>244</v>
      </c>
      <c r="C153" s="20" t="s">
        <v>20</v>
      </c>
      <c r="D153" s="33">
        <f>10.2+0.2</f>
        <v>10.399999999999999</v>
      </c>
    </row>
    <row r="154" spans="1:4" ht="30.9" x14ac:dyDescent="0.3">
      <c r="A154" s="36">
        <f>A153+1</f>
        <v>91</v>
      </c>
      <c r="B154" s="11" t="s">
        <v>120</v>
      </c>
      <c r="C154" s="20" t="s">
        <v>77</v>
      </c>
      <c r="D154" s="33">
        <v>1</v>
      </c>
    </row>
    <row r="155" spans="1:4" ht="61.75" x14ac:dyDescent="0.3">
      <c r="A155" s="36">
        <f t="shared" ref="A155:A159" si="8">A154+1</f>
        <v>92</v>
      </c>
      <c r="B155" s="11" t="s">
        <v>78</v>
      </c>
      <c r="C155" s="37" t="s">
        <v>20</v>
      </c>
      <c r="D155" s="33">
        <v>0.5</v>
      </c>
    </row>
    <row r="156" spans="1:4" ht="46.3" x14ac:dyDescent="0.3">
      <c r="A156" s="36">
        <f t="shared" si="8"/>
        <v>93</v>
      </c>
      <c r="B156" s="11" t="s">
        <v>79</v>
      </c>
      <c r="C156" s="20" t="s">
        <v>14</v>
      </c>
      <c r="D156" s="33">
        <v>1.1000000000000001</v>
      </c>
    </row>
    <row r="157" spans="1:4" ht="30.9" x14ac:dyDescent="0.3">
      <c r="A157" s="36">
        <f t="shared" si="8"/>
        <v>94</v>
      </c>
      <c r="B157" s="11" t="s">
        <v>80</v>
      </c>
      <c r="C157" s="20" t="s">
        <v>14</v>
      </c>
      <c r="D157" s="33">
        <f>D156</f>
        <v>1.1000000000000001</v>
      </c>
    </row>
    <row r="158" spans="1:4" ht="61.75" x14ac:dyDescent="0.3">
      <c r="A158" s="36">
        <f t="shared" si="8"/>
        <v>95</v>
      </c>
      <c r="B158" s="39" t="s">
        <v>126</v>
      </c>
      <c r="C158" s="20" t="s">
        <v>124</v>
      </c>
      <c r="D158" s="42" t="s">
        <v>247</v>
      </c>
    </row>
    <row r="159" spans="1:4" ht="61.75" x14ac:dyDescent="0.3">
      <c r="A159" s="36">
        <f t="shared" si="8"/>
        <v>96</v>
      </c>
      <c r="B159" s="39" t="s">
        <v>127</v>
      </c>
      <c r="C159" s="20" t="s">
        <v>125</v>
      </c>
      <c r="D159" s="43" t="s">
        <v>128</v>
      </c>
    </row>
    <row r="160" spans="1:4" x14ac:dyDescent="0.3">
      <c r="A160" s="131" t="s">
        <v>81</v>
      </c>
      <c r="B160" s="131"/>
      <c r="C160" s="131"/>
      <c r="D160" s="131"/>
    </row>
    <row r="161" spans="1:4" ht="30.9" x14ac:dyDescent="0.3">
      <c r="A161" s="28">
        <f>A159+1</f>
        <v>97</v>
      </c>
      <c r="B161" s="11" t="s">
        <v>114</v>
      </c>
      <c r="C161" s="20" t="s">
        <v>20</v>
      </c>
      <c r="D161" s="31">
        <v>14.1</v>
      </c>
    </row>
    <row r="162" spans="1:4" ht="30.9" x14ac:dyDescent="0.3">
      <c r="A162" s="28">
        <f>A161+1</f>
        <v>98</v>
      </c>
      <c r="B162" s="11" t="s">
        <v>113</v>
      </c>
      <c r="C162" s="20" t="s">
        <v>20</v>
      </c>
      <c r="D162" s="31">
        <f>D161</f>
        <v>14.1</v>
      </c>
    </row>
    <row r="163" spans="1:4" x14ac:dyDescent="0.3">
      <c r="A163" s="28">
        <f>A162+1</f>
        <v>99</v>
      </c>
      <c r="B163" s="11" t="s">
        <v>82</v>
      </c>
      <c r="C163" s="20" t="s">
        <v>20</v>
      </c>
      <c r="D163" s="31">
        <f>D162</f>
        <v>14.1</v>
      </c>
    </row>
    <row r="164" spans="1:4" x14ac:dyDescent="0.3">
      <c r="A164" s="132" t="s">
        <v>118</v>
      </c>
      <c r="B164" s="133"/>
      <c r="C164" s="133"/>
      <c r="D164" s="134"/>
    </row>
    <row r="165" spans="1:4" ht="30.9" x14ac:dyDescent="0.3">
      <c r="A165" s="28">
        <f>A163+1</f>
        <v>100</v>
      </c>
      <c r="B165" s="11" t="s">
        <v>117</v>
      </c>
      <c r="C165" s="20" t="s">
        <v>21</v>
      </c>
      <c r="D165" s="31">
        <v>1</v>
      </c>
    </row>
    <row r="166" spans="1:4" x14ac:dyDescent="0.3">
      <c r="A166" s="135" t="s">
        <v>121</v>
      </c>
      <c r="B166" s="136"/>
      <c r="C166" s="136"/>
      <c r="D166" s="137"/>
    </row>
    <row r="167" spans="1:4" ht="61.75" x14ac:dyDescent="0.3">
      <c r="A167" s="36">
        <f>A165+1</f>
        <v>101</v>
      </c>
      <c r="B167" s="11" t="s">
        <v>204</v>
      </c>
      <c r="C167" s="20" t="s">
        <v>84</v>
      </c>
      <c r="D167" s="33" t="s">
        <v>122</v>
      </c>
    </row>
    <row r="168" spans="1:4" ht="46.3" x14ac:dyDescent="0.3">
      <c r="A168" s="36">
        <f>A167+1</f>
        <v>102</v>
      </c>
      <c r="B168" s="11" t="s">
        <v>352</v>
      </c>
      <c r="C168" s="20" t="s">
        <v>351</v>
      </c>
      <c r="D168" s="33">
        <v>9.2999999999999999E-2</v>
      </c>
    </row>
    <row r="169" spans="1:4" ht="46.3" x14ac:dyDescent="0.3">
      <c r="A169" s="36">
        <f t="shared" ref="A169:A170" si="9">A168+1</f>
        <v>103</v>
      </c>
      <c r="B169" s="50" t="s">
        <v>206</v>
      </c>
      <c r="C169" s="4" t="s">
        <v>14</v>
      </c>
      <c r="D169" s="30">
        <v>1</v>
      </c>
    </row>
    <row r="170" spans="1:4" ht="61.75" x14ac:dyDescent="0.3">
      <c r="A170" s="36">
        <f t="shared" si="9"/>
        <v>104</v>
      </c>
      <c r="B170" s="50" t="s">
        <v>223</v>
      </c>
      <c r="C170" s="20" t="s">
        <v>207</v>
      </c>
      <c r="D170" s="30" t="s">
        <v>222</v>
      </c>
    </row>
    <row r="171" spans="1:4" ht="46.3" x14ac:dyDescent="0.3">
      <c r="A171" s="36">
        <f t="shared" ref="A171:A188" si="10">A170+1</f>
        <v>105</v>
      </c>
      <c r="B171" s="50" t="s">
        <v>209</v>
      </c>
      <c r="C171" s="20" t="s">
        <v>207</v>
      </c>
      <c r="D171" s="30" t="s">
        <v>208</v>
      </c>
    </row>
    <row r="172" spans="1:4" s="22" customFormat="1" x14ac:dyDescent="0.3">
      <c r="A172" s="36">
        <f t="shared" si="10"/>
        <v>106</v>
      </c>
      <c r="B172" s="50" t="s">
        <v>338</v>
      </c>
      <c r="C172" s="20" t="s">
        <v>44</v>
      </c>
      <c r="D172" s="30">
        <v>2</v>
      </c>
    </row>
    <row r="173" spans="1:4" s="22" customFormat="1" ht="30.9" x14ac:dyDescent="0.3">
      <c r="A173" s="36">
        <f t="shared" si="10"/>
        <v>107</v>
      </c>
      <c r="B173" s="11" t="s">
        <v>86</v>
      </c>
      <c r="C173" s="20" t="s">
        <v>85</v>
      </c>
      <c r="D173" s="33">
        <v>1</v>
      </c>
    </row>
    <row r="174" spans="1:4" x14ac:dyDescent="0.3">
      <c r="A174" s="36">
        <f t="shared" si="10"/>
        <v>108</v>
      </c>
      <c r="B174" s="11" t="s">
        <v>87</v>
      </c>
      <c r="C174" s="20" t="s">
        <v>44</v>
      </c>
      <c r="D174" s="33">
        <v>1</v>
      </c>
    </row>
    <row r="175" spans="1:4" ht="30.9" x14ac:dyDescent="0.3">
      <c r="A175" s="36">
        <f t="shared" si="10"/>
        <v>109</v>
      </c>
      <c r="B175" s="11" t="s">
        <v>123</v>
      </c>
      <c r="C175" s="20" t="s">
        <v>44</v>
      </c>
      <c r="D175" s="33">
        <v>1</v>
      </c>
    </row>
    <row r="176" spans="1:4" ht="46.3" x14ac:dyDescent="0.3">
      <c r="A176" s="36">
        <f t="shared" si="10"/>
        <v>110</v>
      </c>
      <c r="B176" s="11" t="s">
        <v>79</v>
      </c>
      <c r="C176" s="20" t="s">
        <v>14</v>
      </c>
      <c r="D176" s="31">
        <v>0.8</v>
      </c>
    </row>
    <row r="177" spans="1:5" ht="30.9" x14ac:dyDescent="0.3">
      <c r="A177" s="36">
        <f t="shared" si="10"/>
        <v>111</v>
      </c>
      <c r="B177" s="11" t="s">
        <v>80</v>
      </c>
      <c r="C177" s="20" t="s">
        <v>14</v>
      </c>
      <c r="D177" s="31">
        <f>D176</f>
        <v>0.8</v>
      </c>
    </row>
    <row r="178" spans="1:5" ht="32.25" customHeight="1" x14ac:dyDescent="0.3">
      <c r="A178" s="147" t="s">
        <v>233</v>
      </c>
      <c r="B178" s="139"/>
      <c r="C178" s="139"/>
      <c r="D178" s="140"/>
    </row>
    <row r="179" spans="1:5" ht="30.9" x14ac:dyDescent="0.3">
      <c r="A179" s="36">
        <f>A177+1</f>
        <v>112</v>
      </c>
      <c r="B179" s="11" t="s">
        <v>234</v>
      </c>
      <c r="C179" s="44" t="s">
        <v>152</v>
      </c>
      <c r="D179" s="61" t="s">
        <v>235</v>
      </c>
    </row>
    <row r="180" spans="1:5" ht="61.75" x14ac:dyDescent="0.3">
      <c r="A180" s="36">
        <f>A179+1</f>
        <v>113</v>
      </c>
      <c r="B180" s="11" t="s">
        <v>348</v>
      </c>
      <c r="C180" s="59" t="s">
        <v>228</v>
      </c>
      <c r="D180" s="60" t="s">
        <v>236</v>
      </c>
      <c r="E180" s="88"/>
    </row>
    <row r="181" spans="1:5" ht="46.3" x14ac:dyDescent="0.3">
      <c r="A181" s="36">
        <f>A180+1</f>
        <v>114</v>
      </c>
      <c r="B181" s="38" t="s">
        <v>237</v>
      </c>
      <c r="C181" s="44" t="s">
        <v>15</v>
      </c>
      <c r="D181" s="61">
        <v>0.41</v>
      </c>
    </row>
    <row r="182" spans="1:5" ht="46.3" x14ac:dyDescent="0.3">
      <c r="A182" s="36">
        <f t="shared" si="10"/>
        <v>115</v>
      </c>
      <c r="B182" s="62" t="s">
        <v>238</v>
      </c>
      <c r="C182" s="59" t="s">
        <v>15</v>
      </c>
      <c r="D182" s="60">
        <v>0.41</v>
      </c>
    </row>
    <row r="183" spans="1:5" ht="30.9" x14ac:dyDescent="0.3">
      <c r="A183" s="36">
        <f t="shared" si="10"/>
        <v>116</v>
      </c>
      <c r="B183" s="63" t="s">
        <v>229</v>
      </c>
      <c r="C183" s="59" t="s">
        <v>55</v>
      </c>
      <c r="D183" s="60" t="s">
        <v>239</v>
      </c>
    </row>
    <row r="184" spans="1:5" ht="30.9" x14ac:dyDescent="0.3">
      <c r="A184" s="36">
        <f t="shared" si="10"/>
        <v>117</v>
      </c>
      <c r="B184" s="93" t="s">
        <v>370</v>
      </c>
      <c r="C184" s="59" t="s">
        <v>44</v>
      </c>
      <c r="D184" s="60">
        <v>13</v>
      </c>
    </row>
    <row r="185" spans="1:5" ht="46.3" x14ac:dyDescent="0.3">
      <c r="A185" s="36">
        <f t="shared" si="10"/>
        <v>118</v>
      </c>
      <c r="B185" s="62" t="s">
        <v>230</v>
      </c>
      <c r="C185" s="59" t="s">
        <v>231</v>
      </c>
      <c r="D185" s="64">
        <v>14.6</v>
      </c>
    </row>
    <row r="186" spans="1:5" ht="30.9" x14ac:dyDescent="0.3">
      <c r="A186" s="36">
        <f t="shared" si="10"/>
        <v>119</v>
      </c>
      <c r="B186" s="62" t="s">
        <v>232</v>
      </c>
      <c r="C186" s="59" t="s">
        <v>231</v>
      </c>
      <c r="D186" s="64">
        <f>D185</f>
        <v>14.6</v>
      </c>
    </row>
    <row r="187" spans="1:5" ht="46.3" x14ac:dyDescent="0.4">
      <c r="A187" s="36">
        <f t="shared" si="10"/>
        <v>120</v>
      </c>
      <c r="B187" s="68" t="s">
        <v>284</v>
      </c>
      <c r="C187" s="59" t="s">
        <v>231</v>
      </c>
      <c r="D187" s="67">
        <v>4.2</v>
      </c>
    </row>
    <row r="188" spans="1:5" ht="30.9" x14ac:dyDescent="0.4">
      <c r="A188" s="36">
        <f t="shared" si="10"/>
        <v>121</v>
      </c>
      <c r="B188" s="68" t="s">
        <v>285</v>
      </c>
      <c r="C188" s="59" t="s">
        <v>231</v>
      </c>
      <c r="D188" s="67">
        <f>D187</f>
        <v>4.2</v>
      </c>
    </row>
    <row r="189" spans="1:5" ht="20.25" customHeight="1" x14ac:dyDescent="0.3">
      <c r="A189" s="122" t="s">
        <v>139</v>
      </c>
      <c r="B189" s="123"/>
      <c r="C189" s="123"/>
      <c r="D189" s="124"/>
    </row>
    <row r="190" spans="1:5" ht="46.3" x14ac:dyDescent="0.3">
      <c r="A190" s="36">
        <f>A188+1</f>
        <v>122</v>
      </c>
      <c r="B190" s="11" t="s">
        <v>369</v>
      </c>
      <c r="C190" s="20" t="s">
        <v>15</v>
      </c>
      <c r="D190" s="23" t="s">
        <v>140</v>
      </c>
    </row>
    <row r="191" spans="1:5" ht="46.3" x14ac:dyDescent="0.3">
      <c r="A191" s="36">
        <f t="shared" ref="A191:A195" si="11">A190+1</f>
        <v>123</v>
      </c>
      <c r="B191" s="11" t="s">
        <v>142</v>
      </c>
      <c r="C191" s="4" t="s">
        <v>13</v>
      </c>
      <c r="D191" s="23" t="s">
        <v>143</v>
      </c>
    </row>
    <row r="192" spans="1:5" ht="46.3" x14ac:dyDescent="0.3">
      <c r="A192" s="36">
        <f t="shared" si="11"/>
        <v>124</v>
      </c>
      <c r="B192" s="11" t="s">
        <v>148</v>
      </c>
      <c r="C192" s="4" t="s">
        <v>13</v>
      </c>
      <c r="D192" s="23" t="s">
        <v>141</v>
      </c>
    </row>
    <row r="193" spans="1:5" ht="46.3" x14ac:dyDescent="0.3">
      <c r="A193" s="36">
        <f t="shared" si="11"/>
        <v>125</v>
      </c>
      <c r="B193" s="29" t="s">
        <v>149</v>
      </c>
      <c r="C193" s="30" t="s">
        <v>13</v>
      </c>
      <c r="D193" s="23" t="s">
        <v>147</v>
      </c>
    </row>
    <row r="194" spans="1:5" ht="61.75" x14ac:dyDescent="0.3">
      <c r="A194" s="36">
        <f t="shared" si="11"/>
        <v>126</v>
      </c>
      <c r="B194" s="11" t="s">
        <v>36</v>
      </c>
      <c r="C194" s="4" t="s">
        <v>34</v>
      </c>
      <c r="D194" s="31" t="s">
        <v>144</v>
      </c>
    </row>
    <row r="195" spans="1:5" x14ac:dyDescent="0.3">
      <c r="A195" s="36">
        <f t="shared" si="11"/>
        <v>127</v>
      </c>
      <c r="B195" s="32" t="s">
        <v>39</v>
      </c>
      <c r="C195" s="33" t="s">
        <v>20</v>
      </c>
      <c r="D195" s="31">
        <v>19</v>
      </c>
    </row>
    <row r="196" spans="1:5" x14ac:dyDescent="0.3">
      <c r="A196" s="36">
        <f t="shared" ref="A196:A228" si="12">A195+1</f>
        <v>128</v>
      </c>
      <c r="B196" s="32" t="s">
        <v>347</v>
      </c>
      <c r="C196" s="33" t="s">
        <v>15</v>
      </c>
      <c r="D196" s="31">
        <v>1.9</v>
      </c>
    </row>
    <row r="197" spans="1:5" ht="28.5" customHeight="1" x14ac:dyDescent="0.3">
      <c r="A197" s="101" t="s">
        <v>183</v>
      </c>
      <c r="B197" s="102"/>
      <c r="C197" s="102"/>
      <c r="D197" s="103"/>
    </row>
    <row r="198" spans="1:5" ht="30.9" x14ac:dyDescent="0.3">
      <c r="A198" s="36">
        <f>A196+1</f>
        <v>129</v>
      </c>
      <c r="B198" s="38" t="s">
        <v>153</v>
      </c>
      <c r="C198" s="44" t="s">
        <v>152</v>
      </c>
      <c r="D198" s="31" t="s">
        <v>154</v>
      </c>
    </row>
    <row r="199" spans="1:5" ht="30.9" x14ac:dyDescent="0.3">
      <c r="A199" s="36">
        <f t="shared" si="12"/>
        <v>130</v>
      </c>
      <c r="B199" s="38" t="s">
        <v>155</v>
      </c>
      <c r="C199" s="44" t="s">
        <v>152</v>
      </c>
      <c r="D199" s="31" t="s">
        <v>156</v>
      </c>
      <c r="E199" s="88"/>
    </row>
    <row r="200" spans="1:5" ht="30.9" x14ac:dyDescent="0.3">
      <c r="A200" s="36">
        <f t="shared" si="12"/>
        <v>131</v>
      </c>
      <c r="B200" s="38" t="s">
        <v>157</v>
      </c>
      <c r="C200" s="44" t="s">
        <v>40</v>
      </c>
      <c r="D200" s="31" t="s">
        <v>158</v>
      </c>
    </row>
    <row r="201" spans="1:5" ht="30.9" x14ac:dyDescent="0.3">
      <c r="A201" s="36">
        <f t="shared" si="12"/>
        <v>132</v>
      </c>
      <c r="B201" s="38" t="s">
        <v>159</v>
      </c>
      <c r="C201" s="44" t="s">
        <v>40</v>
      </c>
      <c r="D201" s="31" t="s">
        <v>160</v>
      </c>
    </row>
    <row r="202" spans="1:5" x14ac:dyDescent="0.3">
      <c r="A202" s="36">
        <f t="shared" si="12"/>
        <v>133</v>
      </c>
      <c r="B202" s="38" t="s">
        <v>161</v>
      </c>
      <c r="C202" s="44" t="s">
        <v>40</v>
      </c>
      <c r="D202" s="45" t="s">
        <v>162</v>
      </c>
    </row>
    <row r="203" spans="1:5" ht="46.3" x14ac:dyDescent="0.3">
      <c r="A203" s="36">
        <f t="shared" si="12"/>
        <v>134</v>
      </c>
      <c r="B203" s="35" t="s">
        <v>172</v>
      </c>
      <c r="C203" s="20" t="s">
        <v>14</v>
      </c>
      <c r="D203" s="46">
        <v>61.9</v>
      </c>
    </row>
    <row r="204" spans="1:5" ht="30.9" x14ac:dyDescent="0.3">
      <c r="A204" s="36">
        <f t="shared" si="12"/>
        <v>135</v>
      </c>
      <c r="B204" s="35" t="s">
        <v>173</v>
      </c>
      <c r="C204" s="20" t="s">
        <v>14</v>
      </c>
      <c r="D204" s="46">
        <f>D203</f>
        <v>61.9</v>
      </c>
    </row>
    <row r="205" spans="1:5" ht="29.25" customHeight="1" x14ac:dyDescent="0.3">
      <c r="A205" s="125" t="s">
        <v>184</v>
      </c>
      <c r="B205" s="126"/>
      <c r="C205" s="126"/>
      <c r="D205" s="127"/>
    </row>
    <row r="206" spans="1:5" ht="30.9" x14ac:dyDescent="0.3">
      <c r="A206" s="36">
        <f>A202+1</f>
        <v>134</v>
      </c>
      <c r="B206" s="11" t="s">
        <v>63</v>
      </c>
      <c r="C206" s="20" t="s">
        <v>15</v>
      </c>
      <c r="D206" s="31">
        <v>48.8</v>
      </c>
    </row>
    <row r="207" spans="1:5" ht="30.9" x14ac:dyDescent="0.3">
      <c r="A207" s="36">
        <f t="shared" si="12"/>
        <v>135</v>
      </c>
      <c r="B207" s="11" t="s">
        <v>64</v>
      </c>
      <c r="C207" s="20" t="s">
        <v>15</v>
      </c>
      <c r="D207" s="31">
        <v>1.5</v>
      </c>
    </row>
    <row r="208" spans="1:5" ht="30.9" x14ac:dyDescent="0.3">
      <c r="A208" s="36">
        <f t="shared" si="12"/>
        <v>136</v>
      </c>
      <c r="B208" s="11" t="s">
        <v>60</v>
      </c>
      <c r="C208" s="20" t="s">
        <v>15</v>
      </c>
      <c r="D208" s="31">
        <f>D206+D207</f>
        <v>50.3</v>
      </c>
    </row>
    <row r="209" spans="1:4" ht="46.3" x14ac:dyDescent="0.3">
      <c r="A209" s="36">
        <f t="shared" si="12"/>
        <v>137</v>
      </c>
      <c r="B209" s="11" t="s">
        <v>163</v>
      </c>
      <c r="C209" s="20" t="s">
        <v>15</v>
      </c>
      <c r="D209" s="31">
        <v>1.8</v>
      </c>
    </row>
    <row r="210" spans="1:4" ht="46.3" x14ac:dyDescent="0.3">
      <c r="A210" s="36">
        <f t="shared" si="12"/>
        <v>138</v>
      </c>
      <c r="B210" s="11" t="s">
        <v>217</v>
      </c>
      <c r="C210" s="20" t="s">
        <v>14</v>
      </c>
      <c r="D210" s="31">
        <v>15.3</v>
      </c>
    </row>
    <row r="211" spans="1:4" ht="30.9" x14ac:dyDescent="0.3">
      <c r="A211" s="36">
        <f t="shared" si="12"/>
        <v>139</v>
      </c>
      <c r="B211" s="11" t="s">
        <v>164</v>
      </c>
      <c r="C211" s="20" t="s">
        <v>15</v>
      </c>
      <c r="D211" s="31">
        <v>0.15</v>
      </c>
    </row>
    <row r="212" spans="1:4" ht="61.75" x14ac:dyDescent="0.3">
      <c r="A212" s="36">
        <f t="shared" si="12"/>
        <v>140</v>
      </c>
      <c r="B212" s="11" t="s">
        <v>51</v>
      </c>
      <c r="C212" s="4" t="s">
        <v>34</v>
      </c>
      <c r="D212" s="31" t="s">
        <v>35</v>
      </c>
    </row>
    <row r="213" spans="1:4" ht="15.75" customHeight="1" x14ac:dyDescent="0.3">
      <c r="A213" s="36">
        <f t="shared" si="12"/>
        <v>141</v>
      </c>
      <c r="B213" s="11" t="s">
        <v>50</v>
      </c>
      <c r="C213" s="20" t="s">
        <v>43</v>
      </c>
      <c r="D213" s="31">
        <v>16</v>
      </c>
    </row>
    <row r="214" spans="1:4" ht="15.75" customHeight="1" x14ac:dyDescent="0.3">
      <c r="A214" s="36">
        <f t="shared" si="12"/>
        <v>142</v>
      </c>
      <c r="B214" s="11" t="s">
        <v>52</v>
      </c>
      <c r="C214" s="20" t="s">
        <v>44</v>
      </c>
      <c r="D214" s="31">
        <f>D213</f>
        <v>16</v>
      </c>
    </row>
    <row r="215" spans="1:4" ht="30.9" x14ac:dyDescent="0.3">
      <c r="A215" s="36">
        <f t="shared" si="12"/>
        <v>143</v>
      </c>
      <c r="B215" s="11" t="s">
        <v>166</v>
      </c>
      <c r="C215" s="20" t="s">
        <v>165</v>
      </c>
      <c r="D215" s="31">
        <v>100.8</v>
      </c>
    </row>
    <row r="216" spans="1:4" ht="30.9" x14ac:dyDescent="0.3">
      <c r="A216" s="36">
        <f t="shared" si="12"/>
        <v>144</v>
      </c>
      <c r="B216" s="11" t="s">
        <v>61</v>
      </c>
      <c r="C216" s="20" t="s">
        <v>15</v>
      </c>
      <c r="D216" s="31">
        <v>0.61</v>
      </c>
    </row>
    <row r="217" spans="1:4" ht="61.75" x14ac:dyDescent="0.3">
      <c r="A217" s="36">
        <f t="shared" si="12"/>
        <v>145</v>
      </c>
      <c r="B217" s="50" t="s">
        <v>349</v>
      </c>
      <c r="C217" s="20" t="s">
        <v>15</v>
      </c>
      <c r="D217" s="89">
        <f>208:208-3-0.18*1.5*3*2</f>
        <v>45.68</v>
      </c>
    </row>
    <row r="218" spans="1:4" ht="30.9" x14ac:dyDescent="0.3">
      <c r="A218" s="36">
        <f t="shared" si="12"/>
        <v>146</v>
      </c>
      <c r="B218" s="11" t="s">
        <v>59</v>
      </c>
      <c r="C218" s="20" t="s">
        <v>15</v>
      </c>
      <c r="D218" s="31">
        <f>D217</f>
        <v>45.68</v>
      </c>
    </row>
    <row r="219" spans="1:4" x14ac:dyDescent="0.3">
      <c r="A219" s="116" t="s">
        <v>185</v>
      </c>
      <c r="B219" s="117"/>
      <c r="C219" s="117"/>
      <c r="D219" s="118"/>
    </row>
    <row r="220" spans="1:4" ht="30.9" x14ac:dyDescent="0.3">
      <c r="A220" s="36">
        <f>A216+1</f>
        <v>145</v>
      </c>
      <c r="B220" s="11" t="s">
        <v>65</v>
      </c>
      <c r="C220" s="20" t="s">
        <v>15</v>
      </c>
      <c r="D220" s="31">
        <v>0.06</v>
      </c>
    </row>
    <row r="221" spans="1:4" ht="30.9" x14ac:dyDescent="0.3">
      <c r="A221" s="36">
        <f t="shared" si="12"/>
        <v>146</v>
      </c>
      <c r="B221" s="11" t="s">
        <v>66</v>
      </c>
      <c r="C221" s="20" t="s">
        <v>40</v>
      </c>
      <c r="D221" s="31" t="s">
        <v>67</v>
      </c>
    </row>
    <row r="222" spans="1:4" x14ac:dyDescent="0.3">
      <c r="A222" s="36">
        <f t="shared" si="12"/>
        <v>147</v>
      </c>
      <c r="B222" s="11" t="s">
        <v>68</v>
      </c>
      <c r="C222" s="20" t="s">
        <v>40</v>
      </c>
      <c r="D222" s="31" t="s">
        <v>69</v>
      </c>
    </row>
    <row r="223" spans="1:4" ht="46.3" x14ac:dyDescent="0.3">
      <c r="A223" s="36">
        <f t="shared" si="12"/>
        <v>148</v>
      </c>
      <c r="B223" s="35" t="s">
        <v>70</v>
      </c>
      <c r="C223" s="20" t="s">
        <v>14</v>
      </c>
      <c r="D223" s="31">
        <v>1.2</v>
      </c>
    </row>
    <row r="224" spans="1:4" ht="30.9" x14ac:dyDescent="0.3">
      <c r="A224" s="36">
        <f t="shared" si="12"/>
        <v>149</v>
      </c>
      <c r="B224" s="35" t="s">
        <v>71</v>
      </c>
      <c r="C224" s="20" t="s">
        <v>14</v>
      </c>
      <c r="D224" s="31">
        <f>D223</f>
        <v>1.2</v>
      </c>
    </row>
    <row r="225" spans="1:5" x14ac:dyDescent="0.3">
      <c r="A225" s="36">
        <f t="shared" si="12"/>
        <v>150</v>
      </c>
      <c r="B225" s="11" t="s">
        <v>73</v>
      </c>
      <c r="C225" s="20" t="s">
        <v>40</v>
      </c>
      <c r="D225" s="31" t="s">
        <v>168</v>
      </c>
    </row>
    <row r="226" spans="1:5" ht="46.3" x14ac:dyDescent="0.3">
      <c r="A226" s="36">
        <f t="shared" si="12"/>
        <v>151</v>
      </c>
      <c r="B226" s="35" t="s">
        <v>72</v>
      </c>
      <c r="C226" s="20" t="s">
        <v>14</v>
      </c>
      <c r="D226" s="31">
        <v>0.5</v>
      </c>
    </row>
    <row r="227" spans="1:5" ht="30.9" x14ac:dyDescent="0.3">
      <c r="A227" s="36">
        <f t="shared" si="12"/>
        <v>152</v>
      </c>
      <c r="B227" s="35" t="s">
        <v>174</v>
      </c>
      <c r="C227" s="20" t="s">
        <v>14</v>
      </c>
      <c r="D227" s="31">
        <f>D226</f>
        <v>0.5</v>
      </c>
    </row>
    <row r="228" spans="1:5" x14ac:dyDescent="0.3">
      <c r="A228" s="36">
        <f t="shared" si="12"/>
        <v>153</v>
      </c>
      <c r="B228" s="35" t="s">
        <v>138</v>
      </c>
      <c r="C228" s="20" t="s">
        <v>44</v>
      </c>
      <c r="D228" s="31">
        <v>1</v>
      </c>
    </row>
    <row r="229" spans="1:5" ht="21" customHeight="1" x14ac:dyDescent="0.3">
      <c r="A229" s="116" t="s">
        <v>186</v>
      </c>
      <c r="B229" s="117"/>
      <c r="C229" s="117"/>
      <c r="D229" s="118"/>
    </row>
    <row r="230" spans="1:5" ht="46.3" x14ac:dyDescent="0.3">
      <c r="A230" s="36">
        <f>A228+1</f>
        <v>154</v>
      </c>
      <c r="B230" s="35" t="s">
        <v>226</v>
      </c>
      <c r="C230" s="4" t="s">
        <v>40</v>
      </c>
      <c r="D230" s="31" t="s">
        <v>169</v>
      </c>
    </row>
    <row r="231" spans="1:5" ht="30.9" x14ac:dyDescent="0.3">
      <c r="A231" s="36">
        <f>A230+1</f>
        <v>155</v>
      </c>
      <c r="B231" s="35" t="s">
        <v>201</v>
      </c>
      <c r="C231" s="20" t="s">
        <v>15</v>
      </c>
      <c r="D231" s="31">
        <v>0.4</v>
      </c>
    </row>
    <row r="232" spans="1:5" ht="46.3" x14ac:dyDescent="0.3">
      <c r="A232" s="36">
        <f>A231+1</f>
        <v>156</v>
      </c>
      <c r="B232" s="35" t="s">
        <v>53</v>
      </c>
      <c r="C232" s="20" t="s">
        <v>14</v>
      </c>
      <c r="D232" s="31">
        <v>7.5</v>
      </c>
    </row>
    <row r="233" spans="1:5" ht="30.9" x14ac:dyDescent="0.3">
      <c r="A233" s="36">
        <f>A232+1</f>
        <v>157</v>
      </c>
      <c r="B233" s="35" t="s">
        <v>54</v>
      </c>
      <c r="C233" s="20" t="s">
        <v>14</v>
      </c>
      <c r="D233" s="33">
        <f>D232</f>
        <v>7.5</v>
      </c>
    </row>
    <row r="234" spans="1:5" ht="26.25" customHeight="1" x14ac:dyDescent="0.3">
      <c r="A234" s="116" t="s">
        <v>187</v>
      </c>
      <c r="B234" s="117"/>
      <c r="C234" s="117"/>
      <c r="D234" s="118"/>
    </row>
    <row r="235" spans="1:5" ht="46.3" x14ac:dyDescent="0.3">
      <c r="A235" s="36">
        <f>A233+1</f>
        <v>158</v>
      </c>
      <c r="B235" s="58" t="s">
        <v>224</v>
      </c>
      <c r="C235" s="20" t="s">
        <v>55</v>
      </c>
      <c r="D235" s="31" t="s">
        <v>57</v>
      </c>
    </row>
    <row r="236" spans="1:5" ht="48.75" customHeight="1" x14ac:dyDescent="0.3">
      <c r="A236" s="36">
        <f>A235+1</f>
        <v>159</v>
      </c>
      <c r="B236" s="35" t="s">
        <v>56</v>
      </c>
      <c r="C236" s="20" t="s">
        <v>14</v>
      </c>
      <c r="D236" s="31">
        <v>4.5</v>
      </c>
    </row>
    <row r="237" spans="1:5" ht="36" customHeight="1" x14ac:dyDescent="0.3">
      <c r="A237" s="36">
        <f>A236+1</f>
        <v>160</v>
      </c>
      <c r="B237" s="35" t="s">
        <v>58</v>
      </c>
      <c r="C237" s="20" t="s">
        <v>14</v>
      </c>
      <c r="D237" s="31">
        <f>D236</f>
        <v>4.5</v>
      </c>
    </row>
    <row r="238" spans="1:5" ht="31.5" customHeight="1" x14ac:dyDescent="0.3">
      <c r="A238" s="101" t="s">
        <v>188</v>
      </c>
      <c r="B238" s="102"/>
      <c r="C238" s="102"/>
      <c r="D238" s="103"/>
    </row>
    <row r="239" spans="1:5" ht="30.9" x14ac:dyDescent="0.3">
      <c r="A239" s="36">
        <f>A237+1</f>
        <v>161</v>
      </c>
      <c r="B239" s="38" t="s">
        <v>339</v>
      </c>
      <c r="C239" s="44" t="s">
        <v>152</v>
      </c>
      <c r="D239" s="31" t="s">
        <v>171</v>
      </c>
    </row>
    <row r="240" spans="1:5" ht="30.9" x14ac:dyDescent="0.3">
      <c r="A240" s="36">
        <f t="shared" ref="A240:A245" si="13">A239+1</f>
        <v>162</v>
      </c>
      <c r="B240" s="38" t="s">
        <v>155</v>
      </c>
      <c r="C240" s="44" t="s">
        <v>152</v>
      </c>
      <c r="D240" s="31" t="s">
        <v>170</v>
      </c>
      <c r="E240" s="88"/>
    </row>
    <row r="241" spans="1:4" ht="30.9" x14ac:dyDescent="0.3">
      <c r="A241" s="36">
        <f t="shared" si="13"/>
        <v>163</v>
      </c>
      <c r="B241" s="38" t="s">
        <v>157</v>
      </c>
      <c r="C241" s="44" t="s">
        <v>40</v>
      </c>
      <c r="D241" s="31" t="s">
        <v>175</v>
      </c>
    </row>
    <row r="242" spans="1:4" ht="30.9" x14ac:dyDescent="0.3">
      <c r="A242" s="36">
        <f t="shared" si="13"/>
        <v>164</v>
      </c>
      <c r="B242" s="38" t="s">
        <v>176</v>
      </c>
      <c r="C242" s="44" t="s">
        <v>40</v>
      </c>
      <c r="D242" s="31" t="s">
        <v>177</v>
      </c>
    </row>
    <row r="243" spans="1:4" x14ac:dyDescent="0.3">
      <c r="A243" s="36">
        <f t="shared" si="13"/>
        <v>165</v>
      </c>
      <c r="B243" s="38" t="s">
        <v>161</v>
      </c>
      <c r="C243" s="44" t="s">
        <v>40</v>
      </c>
      <c r="D243" s="45" t="s">
        <v>162</v>
      </c>
    </row>
    <row r="244" spans="1:4" ht="46.3" x14ac:dyDescent="0.3">
      <c r="A244" s="36">
        <f t="shared" si="13"/>
        <v>166</v>
      </c>
      <c r="B244" s="35" t="s">
        <v>172</v>
      </c>
      <c r="C244" s="20" t="s">
        <v>14</v>
      </c>
      <c r="D244" s="46">
        <v>43.5</v>
      </c>
    </row>
    <row r="245" spans="1:4" ht="30.9" x14ac:dyDescent="0.3">
      <c r="A245" s="36">
        <f t="shared" si="13"/>
        <v>167</v>
      </c>
      <c r="B245" s="35" t="s">
        <v>173</v>
      </c>
      <c r="C245" s="20" t="s">
        <v>14</v>
      </c>
      <c r="D245" s="46">
        <f>D244</f>
        <v>43.5</v>
      </c>
    </row>
    <row r="246" spans="1:4" ht="30" customHeight="1" x14ac:dyDescent="0.3">
      <c r="A246" s="138" t="s">
        <v>189</v>
      </c>
      <c r="B246" s="139"/>
      <c r="C246" s="139"/>
      <c r="D246" s="140"/>
    </row>
    <row r="247" spans="1:4" ht="30.9" x14ac:dyDescent="0.3">
      <c r="A247" s="47">
        <f>A244+1</f>
        <v>167</v>
      </c>
      <c r="B247" s="50" t="s">
        <v>178</v>
      </c>
      <c r="C247" s="20" t="s">
        <v>15</v>
      </c>
      <c r="D247" s="33">
        <v>2.6</v>
      </c>
    </row>
    <row r="248" spans="1:4" ht="92.6" x14ac:dyDescent="0.3">
      <c r="A248" s="47">
        <f>A247+1</f>
        <v>168</v>
      </c>
      <c r="B248" s="50" t="s">
        <v>220</v>
      </c>
      <c r="C248" s="20" t="s">
        <v>44</v>
      </c>
      <c r="D248" s="48">
        <v>1</v>
      </c>
    </row>
    <row r="249" spans="1:4" ht="30.9" x14ac:dyDescent="0.3">
      <c r="A249" s="47">
        <f t="shared" ref="A249:A250" si="14">A248+1</f>
        <v>169</v>
      </c>
      <c r="B249" s="11" t="s">
        <v>368</v>
      </c>
      <c r="C249" s="20" t="s">
        <v>44</v>
      </c>
      <c r="D249" s="49">
        <v>1</v>
      </c>
    </row>
    <row r="250" spans="1:4" ht="30.9" x14ac:dyDescent="0.3">
      <c r="A250" s="47">
        <f t="shared" si="14"/>
        <v>170</v>
      </c>
      <c r="B250" s="50" t="s">
        <v>179</v>
      </c>
      <c r="C250" s="4" t="s">
        <v>180</v>
      </c>
      <c r="D250" s="31">
        <v>1.2</v>
      </c>
    </row>
    <row r="251" spans="1:4" ht="30.9" x14ac:dyDescent="0.3">
      <c r="A251" s="47">
        <f t="shared" ref="A251:A252" si="15">A250+1</f>
        <v>171</v>
      </c>
      <c r="B251" s="50" t="s">
        <v>219</v>
      </c>
      <c r="C251" s="20" t="s">
        <v>15</v>
      </c>
      <c r="D251" s="51">
        <f>D247-D250</f>
        <v>1.4000000000000001</v>
      </c>
    </row>
    <row r="252" spans="1:4" ht="30.9" x14ac:dyDescent="0.3">
      <c r="A252" s="47">
        <f t="shared" si="15"/>
        <v>172</v>
      </c>
      <c r="B252" s="11" t="s">
        <v>181</v>
      </c>
      <c r="C252" s="20" t="s">
        <v>14</v>
      </c>
      <c r="D252" s="51">
        <v>9.1</v>
      </c>
    </row>
    <row r="253" spans="1:4" ht="30.9" x14ac:dyDescent="0.3">
      <c r="A253" s="47">
        <f>A252+1</f>
        <v>173</v>
      </c>
      <c r="B253" s="11" t="s">
        <v>182</v>
      </c>
      <c r="C253" s="20" t="s">
        <v>14</v>
      </c>
      <c r="D253" s="51">
        <v>9.1</v>
      </c>
    </row>
    <row r="254" spans="1:4" x14ac:dyDescent="0.3">
      <c r="A254" s="104" t="s">
        <v>192</v>
      </c>
      <c r="B254" s="105"/>
      <c r="C254" s="105"/>
      <c r="D254" s="105"/>
    </row>
    <row r="255" spans="1:4" ht="30.9" x14ac:dyDescent="0.3">
      <c r="A255" s="47">
        <f>A253+1</f>
        <v>174</v>
      </c>
      <c r="B255" s="11" t="s">
        <v>190</v>
      </c>
      <c r="C255" s="20" t="s">
        <v>15</v>
      </c>
      <c r="D255" s="33">
        <v>5.2</v>
      </c>
    </row>
    <row r="256" spans="1:4" ht="30.9" x14ac:dyDescent="0.3">
      <c r="A256" s="47">
        <f>A255+1</f>
        <v>175</v>
      </c>
      <c r="B256" s="50" t="s">
        <v>191</v>
      </c>
      <c r="C256" s="20" t="s">
        <v>20</v>
      </c>
      <c r="D256" s="33">
        <v>9</v>
      </c>
    </row>
    <row r="257" spans="1:4" ht="30.9" x14ac:dyDescent="0.3">
      <c r="A257" s="47">
        <f>A256+1</f>
        <v>176</v>
      </c>
      <c r="B257" s="50" t="s">
        <v>218</v>
      </c>
      <c r="C257" s="4" t="s">
        <v>180</v>
      </c>
      <c r="D257" s="31">
        <f>D255</f>
        <v>5.2</v>
      </c>
    </row>
    <row r="258" spans="1:4" x14ac:dyDescent="0.3">
      <c r="A258" s="107" t="s">
        <v>341</v>
      </c>
      <c r="B258" s="107"/>
      <c r="C258" s="107"/>
      <c r="D258" s="107"/>
    </row>
    <row r="259" spans="1:4" ht="46.3" x14ac:dyDescent="0.3">
      <c r="A259" s="47">
        <f>A257+1</f>
        <v>177</v>
      </c>
      <c r="B259" s="11" t="s">
        <v>342</v>
      </c>
      <c r="C259" s="20" t="s">
        <v>40</v>
      </c>
      <c r="D259" s="33" t="s">
        <v>343</v>
      </c>
    </row>
    <row r="260" spans="1:4" ht="46.3" x14ac:dyDescent="0.3">
      <c r="A260" s="92">
        <f>A259+1</f>
        <v>178</v>
      </c>
      <c r="B260" s="35" t="s">
        <v>172</v>
      </c>
      <c r="C260" s="20" t="s">
        <v>14</v>
      </c>
      <c r="D260" s="33">
        <v>0.5</v>
      </c>
    </row>
    <row r="261" spans="1:4" ht="30.9" x14ac:dyDescent="0.3">
      <c r="A261" s="92">
        <f t="shared" ref="A261:A262" si="16">A260+1</f>
        <v>179</v>
      </c>
      <c r="B261" s="35" t="s">
        <v>173</v>
      </c>
      <c r="C261" s="20" t="s">
        <v>14</v>
      </c>
      <c r="D261" s="33">
        <v>0.5</v>
      </c>
    </row>
    <row r="262" spans="1:4" ht="61.75" x14ac:dyDescent="0.3">
      <c r="A262" s="92">
        <f t="shared" si="16"/>
        <v>180</v>
      </c>
      <c r="B262" s="11" t="s">
        <v>344</v>
      </c>
      <c r="C262" s="20" t="s">
        <v>14</v>
      </c>
      <c r="D262" s="33">
        <v>0.1</v>
      </c>
    </row>
    <row r="263" spans="1:4" ht="46.5" customHeight="1" x14ac:dyDescent="0.3">
      <c r="A263" s="108" t="s">
        <v>248</v>
      </c>
      <c r="B263" s="108"/>
      <c r="C263" s="108"/>
      <c r="D263" s="108"/>
    </row>
    <row r="264" spans="1:4" x14ac:dyDescent="0.3">
      <c r="A264" s="20" t="s">
        <v>249</v>
      </c>
      <c r="B264" s="20" t="s">
        <v>250</v>
      </c>
      <c r="C264" s="20" t="s">
        <v>0</v>
      </c>
      <c r="D264" s="20" t="s">
        <v>251</v>
      </c>
    </row>
    <row r="265" spans="1:4" x14ac:dyDescent="0.3">
      <c r="A265" s="20">
        <v>1</v>
      </c>
      <c r="B265" s="11" t="s">
        <v>252</v>
      </c>
      <c r="C265" s="65" t="s">
        <v>253</v>
      </c>
      <c r="D265" s="20">
        <v>1</v>
      </c>
    </row>
    <row r="266" spans="1:4" ht="30.9" x14ac:dyDescent="0.3">
      <c r="A266" s="20">
        <v>2</v>
      </c>
      <c r="B266" s="11" t="s">
        <v>254</v>
      </c>
      <c r="C266" s="65" t="s">
        <v>253</v>
      </c>
      <c r="D266" s="20">
        <v>1</v>
      </c>
    </row>
    <row r="267" spans="1:4" x14ac:dyDescent="0.3">
      <c r="A267" s="20">
        <v>3</v>
      </c>
      <c r="B267" s="11" t="s">
        <v>255</v>
      </c>
      <c r="C267" s="65" t="s">
        <v>253</v>
      </c>
      <c r="D267" s="20">
        <v>1</v>
      </c>
    </row>
    <row r="268" spans="1:4" x14ac:dyDescent="0.3">
      <c r="A268" s="20">
        <v>4</v>
      </c>
      <c r="B268" s="11" t="s">
        <v>256</v>
      </c>
      <c r="C268" s="65" t="s">
        <v>253</v>
      </c>
      <c r="D268" s="20">
        <v>1</v>
      </c>
    </row>
    <row r="269" spans="1:4" x14ac:dyDescent="0.3">
      <c r="A269" s="20">
        <v>5</v>
      </c>
      <c r="B269" s="11" t="s">
        <v>257</v>
      </c>
      <c r="C269" s="65" t="s">
        <v>253</v>
      </c>
      <c r="D269" s="20">
        <v>1</v>
      </c>
    </row>
    <row r="270" spans="1:4" x14ac:dyDescent="0.3">
      <c r="A270" s="20">
        <v>6</v>
      </c>
      <c r="B270" s="66" t="s">
        <v>258</v>
      </c>
      <c r="C270" s="65" t="s">
        <v>253</v>
      </c>
      <c r="D270" s="65" t="s">
        <v>32</v>
      </c>
    </row>
    <row r="271" spans="1:4" x14ac:dyDescent="0.4">
      <c r="A271" s="20">
        <v>7</v>
      </c>
      <c r="B271" s="21" t="s">
        <v>286</v>
      </c>
      <c r="C271" s="65" t="s">
        <v>32</v>
      </c>
      <c r="D271" s="65" t="s">
        <v>32</v>
      </c>
    </row>
    <row r="272" spans="1:4" ht="40.5" customHeight="1" x14ac:dyDescent="0.3">
      <c r="A272" s="109" t="s">
        <v>259</v>
      </c>
      <c r="B272" s="110"/>
      <c r="C272" s="110"/>
      <c r="D272" s="111"/>
    </row>
    <row r="273" spans="1:4" x14ac:dyDescent="0.3">
      <c r="A273" s="52"/>
      <c r="B273" s="53"/>
      <c r="C273" s="54"/>
      <c r="D273" s="55"/>
    </row>
    <row r="274" spans="1:4" x14ac:dyDescent="0.3">
      <c r="A274" s="52"/>
      <c r="B274" s="53"/>
      <c r="C274" s="54"/>
      <c r="D274" s="55"/>
    </row>
    <row r="275" spans="1:4" x14ac:dyDescent="0.3">
      <c r="A275" s="106" t="s">
        <v>196</v>
      </c>
      <c r="B275" s="106"/>
      <c r="C275" s="106"/>
      <c r="D275" s="106"/>
    </row>
    <row r="276" spans="1:4" x14ac:dyDescent="0.3">
      <c r="A276" s="56"/>
      <c r="B276" s="106" t="s">
        <v>197</v>
      </c>
      <c r="C276" s="106"/>
      <c r="D276" s="106"/>
    </row>
    <row r="277" spans="1:4" x14ac:dyDescent="0.3">
      <c r="A277" s="56"/>
      <c r="B277" s="106" t="s">
        <v>198</v>
      </c>
      <c r="C277" s="106"/>
      <c r="D277" s="106"/>
    </row>
    <row r="278" spans="1:4" x14ac:dyDescent="0.3">
      <c r="A278" s="56"/>
      <c r="B278" s="56"/>
      <c r="C278" s="56"/>
      <c r="D278" s="56"/>
    </row>
    <row r="279" spans="1:4" ht="52.5" customHeight="1" x14ac:dyDescent="0.3">
      <c r="A279" s="100" t="s">
        <v>194</v>
      </c>
      <c r="B279" s="100"/>
      <c r="C279" s="100"/>
      <c r="D279" s="100"/>
    </row>
    <row r="280" spans="1:4" ht="45.75" customHeight="1" x14ac:dyDescent="0.3">
      <c r="A280" s="100" t="s">
        <v>282</v>
      </c>
      <c r="B280" s="100"/>
      <c r="C280" s="100"/>
      <c r="D280" s="100"/>
    </row>
    <row r="281" spans="1:4" s="27" customFormat="1" ht="20.25" customHeight="1" x14ac:dyDescent="0.3">
      <c r="A281" s="95" t="s">
        <v>28</v>
      </c>
      <c r="B281" s="95"/>
      <c r="C281" s="95"/>
      <c r="D281" s="95"/>
    </row>
    <row r="282" spans="1:4" ht="42.75" customHeight="1" x14ac:dyDescent="0.3">
      <c r="A282" s="95" t="s">
        <v>193</v>
      </c>
      <c r="B282" s="95"/>
      <c r="C282" s="95"/>
      <c r="D282" s="95"/>
    </row>
    <row r="283" spans="1:4" ht="63.75" customHeight="1" x14ac:dyDescent="0.3">
      <c r="A283" s="94" t="s">
        <v>281</v>
      </c>
      <c r="B283" s="94"/>
      <c r="C283" s="94"/>
      <c r="D283" s="94"/>
    </row>
    <row r="284" spans="1:4" ht="34.5" customHeight="1" x14ac:dyDescent="0.3">
      <c r="A284" s="97" t="s">
        <v>280</v>
      </c>
      <c r="B284" s="97"/>
      <c r="C284" s="97"/>
      <c r="D284" s="97"/>
    </row>
    <row r="285" spans="1:4" ht="35.25" customHeight="1" x14ac:dyDescent="0.3">
      <c r="A285" s="97" t="s">
        <v>279</v>
      </c>
      <c r="B285" s="97"/>
      <c r="C285" s="97"/>
      <c r="D285" s="97"/>
    </row>
    <row r="286" spans="1:4" ht="145.5" customHeight="1" x14ac:dyDescent="0.3">
      <c r="A286" s="99" t="s">
        <v>278</v>
      </c>
      <c r="B286" s="99"/>
      <c r="C286" s="99"/>
      <c r="D286" s="99"/>
    </row>
    <row r="287" spans="1:4" ht="52.5" customHeight="1" x14ac:dyDescent="0.3">
      <c r="A287" s="96" t="s">
        <v>277</v>
      </c>
      <c r="B287" s="96"/>
      <c r="C287" s="96"/>
      <c r="D287" s="96"/>
    </row>
    <row r="288" spans="1:4" ht="51.75" customHeight="1" x14ac:dyDescent="0.3">
      <c r="A288" s="96" t="s">
        <v>276</v>
      </c>
      <c r="B288" s="96"/>
      <c r="C288" s="96"/>
      <c r="D288" s="96"/>
    </row>
    <row r="289" spans="1:4" ht="59.25" customHeight="1" x14ac:dyDescent="0.3">
      <c r="A289" s="96" t="s">
        <v>275</v>
      </c>
      <c r="B289" s="96"/>
      <c r="C289" s="96"/>
      <c r="D289" s="96"/>
    </row>
    <row r="290" spans="1:4" ht="63.75" customHeight="1" x14ac:dyDescent="0.3">
      <c r="A290" s="96" t="s">
        <v>274</v>
      </c>
      <c r="B290" s="96"/>
      <c r="C290" s="96"/>
      <c r="D290" s="96"/>
    </row>
    <row r="291" spans="1:4" ht="71.25" customHeight="1" x14ac:dyDescent="0.3">
      <c r="A291" s="96" t="s">
        <v>273</v>
      </c>
      <c r="B291" s="96"/>
      <c r="C291" s="96"/>
      <c r="D291" s="96"/>
    </row>
    <row r="292" spans="1:4" ht="68.25" customHeight="1" x14ac:dyDescent="0.3">
      <c r="A292" s="96" t="s">
        <v>272</v>
      </c>
      <c r="B292" s="96"/>
      <c r="C292" s="96"/>
      <c r="D292" s="96"/>
    </row>
    <row r="293" spans="1:4" ht="57" customHeight="1" x14ac:dyDescent="0.3">
      <c r="A293" s="113" t="s">
        <v>271</v>
      </c>
      <c r="B293" s="113"/>
      <c r="C293" s="113"/>
      <c r="D293" s="113"/>
    </row>
    <row r="294" spans="1:4" ht="66.75" customHeight="1" x14ac:dyDescent="0.3">
      <c r="A294" s="113" t="s">
        <v>270</v>
      </c>
      <c r="B294" s="113"/>
      <c r="C294" s="113"/>
      <c r="D294" s="113"/>
    </row>
    <row r="295" spans="1:4" ht="120" customHeight="1" x14ac:dyDescent="0.3">
      <c r="A295" s="96" t="s">
        <v>269</v>
      </c>
      <c r="B295" s="96"/>
      <c r="C295" s="96"/>
      <c r="D295" s="96"/>
    </row>
    <row r="296" spans="1:4" ht="66" customHeight="1" x14ac:dyDescent="0.3">
      <c r="A296" s="98" t="s">
        <v>260</v>
      </c>
      <c r="B296" s="98"/>
      <c r="C296" s="98"/>
      <c r="D296" s="98"/>
    </row>
    <row r="297" spans="1:4" ht="49.5" customHeight="1" x14ac:dyDescent="0.3">
      <c r="A297" s="99" t="s">
        <v>261</v>
      </c>
      <c r="B297" s="99"/>
      <c r="C297" s="99"/>
      <c r="D297" s="99"/>
    </row>
    <row r="298" spans="1:4" ht="82.5" customHeight="1" x14ac:dyDescent="0.3">
      <c r="A298" s="98" t="s">
        <v>262</v>
      </c>
      <c r="B298" s="98"/>
      <c r="C298" s="98"/>
      <c r="D298" s="98"/>
    </row>
    <row r="299" spans="1:4" ht="38.25" customHeight="1" x14ac:dyDescent="0.3">
      <c r="A299" s="98" t="s">
        <v>263</v>
      </c>
      <c r="B299" s="98"/>
      <c r="C299" s="98"/>
      <c r="D299" s="98"/>
    </row>
    <row r="300" spans="1:4" ht="78.75" customHeight="1" x14ac:dyDescent="0.3">
      <c r="A300" s="113" t="s">
        <v>264</v>
      </c>
      <c r="B300" s="113"/>
      <c r="C300" s="113"/>
      <c r="D300" s="113"/>
    </row>
    <row r="301" spans="1:4" ht="63" customHeight="1" x14ac:dyDescent="0.3">
      <c r="A301" s="113" t="s">
        <v>265</v>
      </c>
      <c r="B301" s="113"/>
      <c r="C301" s="113"/>
      <c r="D301" s="113"/>
    </row>
    <row r="302" spans="1:4" ht="41.25" customHeight="1" x14ac:dyDescent="0.3">
      <c r="A302" s="113" t="s">
        <v>266</v>
      </c>
      <c r="B302" s="113"/>
      <c r="C302" s="113"/>
      <c r="D302" s="113"/>
    </row>
    <row r="303" spans="1:4" ht="60" customHeight="1" x14ac:dyDescent="0.3">
      <c r="A303" s="113" t="s">
        <v>267</v>
      </c>
      <c r="B303" s="113"/>
      <c r="C303" s="113"/>
      <c r="D303" s="113"/>
    </row>
    <row r="304" spans="1:4" ht="39" customHeight="1" x14ac:dyDescent="0.3">
      <c r="A304" s="94" t="s">
        <v>268</v>
      </c>
      <c r="B304" s="94"/>
      <c r="C304" s="94"/>
      <c r="D304" s="94"/>
    </row>
    <row r="305" spans="1:4" ht="57.75" customHeight="1" x14ac:dyDescent="0.3">
      <c r="A305" s="114" t="s">
        <v>287</v>
      </c>
      <c r="B305" s="114"/>
      <c r="C305" s="114"/>
      <c r="D305" s="114"/>
    </row>
    <row r="306" spans="1:4" x14ac:dyDescent="0.3">
      <c r="A306" s="115"/>
      <c r="B306" s="115"/>
      <c r="C306" s="115"/>
      <c r="D306" s="115"/>
    </row>
    <row r="307" spans="1:4" x14ac:dyDescent="0.3">
      <c r="A307" s="90"/>
      <c r="B307" s="90"/>
      <c r="C307" s="90"/>
      <c r="D307" s="90"/>
    </row>
    <row r="308" spans="1:4" ht="147.75" customHeight="1" x14ac:dyDescent="0.3">
      <c r="A308" s="96" t="s">
        <v>345</v>
      </c>
      <c r="B308" s="96"/>
      <c r="C308" s="96"/>
      <c r="D308" s="96"/>
    </row>
    <row r="309" spans="1:4" x14ac:dyDescent="0.3">
      <c r="A309" s="112" t="s">
        <v>27</v>
      </c>
      <c r="B309" s="112"/>
      <c r="C309" s="112"/>
      <c r="D309" s="112"/>
    </row>
  </sheetData>
  <mergeCells count="97">
    <mergeCell ref="C1:D1"/>
    <mergeCell ref="A33:D33"/>
    <mergeCell ref="A86:D86"/>
    <mergeCell ref="A64:D64"/>
    <mergeCell ref="A72:D72"/>
    <mergeCell ref="A80:D80"/>
    <mergeCell ref="A84:D84"/>
    <mergeCell ref="A65:D65"/>
    <mergeCell ref="A45:D45"/>
    <mergeCell ref="A34:D34"/>
    <mergeCell ref="A67:D67"/>
    <mergeCell ref="A36:D36"/>
    <mergeCell ref="A35:D35"/>
    <mergeCell ref="A71:D71"/>
    <mergeCell ref="A18:D18"/>
    <mergeCell ref="A28:D28"/>
    <mergeCell ref="A29:D29"/>
    <mergeCell ref="A19:D19"/>
    <mergeCell ref="A21:D21"/>
    <mergeCell ref="A22:D22"/>
    <mergeCell ref="A23:D23"/>
    <mergeCell ref="A25:D25"/>
    <mergeCell ref="A27:D27"/>
    <mergeCell ref="A11:D11"/>
    <mergeCell ref="A12:D12"/>
    <mergeCell ref="A13:D13"/>
    <mergeCell ref="A14:D14"/>
    <mergeCell ref="A16:D16"/>
    <mergeCell ref="C2:D2"/>
    <mergeCell ref="C3:D3"/>
    <mergeCell ref="C4:D4"/>
    <mergeCell ref="C5:D5"/>
    <mergeCell ref="C7:D7"/>
    <mergeCell ref="A111:D111"/>
    <mergeCell ref="A87:D87"/>
    <mergeCell ref="A246:D246"/>
    <mergeCell ref="A219:D219"/>
    <mergeCell ref="A103:D103"/>
    <mergeCell ref="A96:D96"/>
    <mergeCell ref="A101:D101"/>
    <mergeCell ref="A135:D135"/>
    <mergeCell ref="A144:D144"/>
    <mergeCell ref="A178:D178"/>
    <mergeCell ref="A148:D148"/>
    <mergeCell ref="A104:D104"/>
    <mergeCell ref="A112:D112"/>
    <mergeCell ref="A121:D121"/>
    <mergeCell ref="A122:D122"/>
    <mergeCell ref="A234:D234"/>
    <mergeCell ref="A229:D229"/>
    <mergeCell ref="A131:D131"/>
    <mergeCell ref="A189:D189"/>
    <mergeCell ref="A197:D197"/>
    <mergeCell ref="A205:D205"/>
    <mergeCell ref="A151:D151"/>
    <mergeCell ref="A160:D160"/>
    <mergeCell ref="A164:D164"/>
    <mergeCell ref="A166:D166"/>
    <mergeCell ref="A150:D150"/>
    <mergeCell ref="A309:D309"/>
    <mergeCell ref="A290:D290"/>
    <mergeCell ref="A291:D291"/>
    <mergeCell ref="A292:D292"/>
    <mergeCell ref="A293:D293"/>
    <mergeCell ref="A294:D294"/>
    <mergeCell ref="A305:D305"/>
    <mergeCell ref="A308:D308"/>
    <mergeCell ref="A295:D295"/>
    <mergeCell ref="A298:D298"/>
    <mergeCell ref="A299:D299"/>
    <mergeCell ref="A300:D300"/>
    <mergeCell ref="A301:D301"/>
    <mergeCell ref="A302:D302"/>
    <mergeCell ref="A303:D303"/>
    <mergeCell ref="A306:D306"/>
    <mergeCell ref="A238:D238"/>
    <mergeCell ref="A279:D279"/>
    <mergeCell ref="A254:D254"/>
    <mergeCell ref="A275:D275"/>
    <mergeCell ref="B276:D276"/>
    <mergeCell ref="B277:D277"/>
    <mergeCell ref="A258:D258"/>
    <mergeCell ref="A263:D263"/>
    <mergeCell ref="A272:D272"/>
    <mergeCell ref="A280:D280"/>
    <mergeCell ref="A282:D282"/>
    <mergeCell ref="A286:D286"/>
    <mergeCell ref="A288:D288"/>
    <mergeCell ref="A289:D289"/>
    <mergeCell ref="A283:D283"/>
    <mergeCell ref="A304:D304"/>
    <mergeCell ref="A281:D281"/>
    <mergeCell ref="A287:D287"/>
    <mergeCell ref="A284:D284"/>
    <mergeCell ref="A285:D285"/>
    <mergeCell ref="A296:D296"/>
    <mergeCell ref="A297:D297"/>
  </mergeCells>
  <hyperlinks>
    <hyperlink ref="A29" r:id="rId1" display="\\caupfs\Архив ПСД\Нефтепровод Патраки-Николаевское\Рабочая документация" xr:uid="{00000000-0004-0000-0000-000000000000}"/>
  </hyperlinks>
  <pageMargins left="0.55118110236220474" right="0.19685039370078741" top="0.43307086614173229" bottom="0.35433070866141736" header="0.23622047244094491" footer="0.27559055118110237"/>
  <pageSetup paperSize="9" scale="77" fitToHeight="6" orientation="portrait" r:id="rId2"/>
  <headerFooter alignWithMargins="0">
    <oddHeader>&amp;LЦентр ГРАНД</oddHead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51"/>
  <sheetViews>
    <sheetView zoomScale="115" zoomScaleNormal="115" workbookViewId="0">
      <selection activeCell="B44" sqref="B44"/>
    </sheetView>
  </sheetViews>
  <sheetFormatPr defaultColWidth="9.15234375" defaultRowHeight="10.75" x14ac:dyDescent="0.3"/>
  <cols>
    <col min="1" max="1" width="2.84375" style="69" customWidth="1"/>
    <col min="2" max="2" width="28.15234375" style="69" bestFit="1" customWidth="1"/>
    <col min="3" max="3" width="9.84375" style="69" bestFit="1" customWidth="1"/>
    <col min="4" max="5" width="9.84375" style="69" customWidth="1"/>
    <col min="6" max="6" width="8.53515625" style="69" customWidth="1"/>
    <col min="7" max="7" width="9.15234375" style="69"/>
    <col min="8" max="8" width="12" style="69" bestFit="1" customWidth="1"/>
    <col min="9" max="9" width="14.84375" style="69" bestFit="1" customWidth="1"/>
    <col min="10" max="18" width="2" style="69" bestFit="1" customWidth="1"/>
    <col min="19" max="37" width="2.84375" style="69" bestFit="1" customWidth="1"/>
    <col min="38" max="44" width="2" style="69" bestFit="1" customWidth="1"/>
    <col min="45" max="16384" width="9.15234375" style="69"/>
  </cols>
  <sheetData>
    <row r="1" spans="1:51" x14ac:dyDescent="0.3">
      <c r="X1" s="198" t="s">
        <v>350</v>
      </c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</row>
    <row r="3" spans="1:51" x14ac:dyDescent="0.3">
      <c r="A3" s="199" t="s">
        <v>288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</row>
    <row r="4" spans="1:51" ht="95.25" customHeight="1" x14ac:dyDescent="0.3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Y4" s="70"/>
    </row>
    <row r="6" spans="1:51" ht="15" x14ac:dyDescent="0.3">
      <c r="A6" s="201" t="s">
        <v>289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</row>
    <row r="8" spans="1:51" ht="14.15" x14ac:dyDescent="0.35">
      <c r="B8" s="202" t="s">
        <v>290</v>
      </c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</row>
    <row r="10" spans="1:51" ht="14.15" x14ac:dyDescent="0.35">
      <c r="B10" s="202" t="s">
        <v>291</v>
      </c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</row>
    <row r="12" spans="1:51" ht="14.15" x14ac:dyDescent="0.3">
      <c r="A12" s="193" t="s">
        <v>292</v>
      </c>
      <c r="B12" s="177" t="s">
        <v>293</v>
      </c>
      <c r="C12" s="177" t="s">
        <v>294</v>
      </c>
      <c r="D12" s="193" t="s">
        <v>295</v>
      </c>
      <c r="E12" s="193" t="s">
        <v>296</v>
      </c>
      <c r="F12" s="205" t="s">
        <v>297</v>
      </c>
      <c r="G12" s="177" t="s">
        <v>298</v>
      </c>
      <c r="H12" s="177" t="s">
        <v>299</v>
      </c>
      <c r="I12" s="193" t="s">
        <v>300</v>
      </c>
      <c r="J12" s="194" t="s">
        <v>332</v>
      </c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6"/>
      <c r="AL12" s="194" t="s">
        <v>333</v>
      </c>
      <c r="AM12" s="195"/>
      <c r="AN12" s="195"/>
      <c r="AO12" s="195"/>
      <c r="AP12" s="195"/>
      <c r="AQ12" s="195"/>
      <c r="AR12" s="196"/>
    </row>
    <row r="13" spans="1:51" x14ac:dyDescent="0.3">
      <c r="A13" s="178"/>
      <c r="B13" s="178"/>
      <c r="C13" s="178"/>
      <c r="D13" s="204"/>
      <c r="E13" s="204"/>
      <c r="F13" s="206"/>
      <c r="G13" s="178"/>
      <c r="H13" s="178"/>
      <c r="I13" s="178"/>
      <c r="J13" s="71">
        <v>1</v>
      </c>
      <c r="K13" s="71">
        <v>2</v>
      </c>
      <c r="L13" s="71">
        <v>3</v>
      </c>
      <c r="M13" s="71">
        <v>4</v>
      </c>
      <c r="N13" s="71">
        <v>5</v>
      </c>
      <c r="O13" s="71">
        <v>6</v>
      </c>
      <c r="P13" s="71">
        <v>7</v>
      </c>
      <c r="Q13" s="71">
        <v>8</v>
      </c>
      <c r="R13" s="71">
        <v>9</v>
      </c>
      <c r="S13" s="71">
        <v>10</v>
      </c>
      <c r="T13" s="71">
        <v>11</v>
      </c>
      <c r="U13" s="71">
        <v>12</v>
      </c>
      <c r="V13" s="71">
        <v>13</v>
      </c>
      <c r="W13" s="71">
        <v>14</v>
      </c>
      <c r="X13" s="71">
        <v>15</v>
      </c>
      <c r="Y13" s="71">
        <v>16</v>
      </c>
      <c r="Z13" s="71">
        <v>17</v>
      </c>
      <c r="AA13" s="71">
        <v>18</v>
      </c>
      <c r="AB13" s="71">
        <v>19</v>
      </c>
      <c r="AC13" s="71">
        <v>20</v>
      </c>
      <c r="AD13" s="71">
        <v>21</v>
      </c>
      <c r="AE13" s="71">
        <v>22</v>
      </c>
      <c r="AF13" s="71">
        <v>23</v>
      </c>
      <c r="AG13" s="71">
        <v>24</v>
      </c>
      <c r="AH13" s="71">
        <v>25</v>
      </c>
      <c r="AI13" s="71">
        <v>26</v>
      </c>
      <c r="AJ13" s="71">
        <v>27</v>
      </c>
      <c r="AK13" s="71">
        <v>28</v>
      </c>
      <c r="AL13" s="71">
        <v>1</v>
      </c>
      <c r="AM13" s="71">
        <v>2</v>
      </c>
      <c r="AN13" s="71">
        <v>3</v>
      </c>
      <c r="AO13" s="71">
        <v>4</v>
      </c>
      <c r="AP13" s="71">
        <v>5</v>
      </c>
      <c r="AQ13" s="71">
        <v>6</v>
      </c>
      <c r="AR13" s="71">
        <v>7</v>
      </c>
    </row>
    <row r="14" spans="1:51" x14ac:dyDescent="0.3">
      <c r="A14" s="72"/>
      <c r="B14" s="73" t="s">
        <v>301</v>
      </c>
      <c r="C14" s="74"/>
      <c r="D14" s="74"/>
      <c r="E14" s="74"/>
      <c r="F14" s="74"/>
      <c r="G14" s="75"/>
      <c r="H14" s="75"/>
      <c r="I14" s="76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8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</row>
    <row r="15" spans="1:51" x14ac:dyDescent="0.3">
      <c r="A15" s="79">
        <v>1</v>
      </c>
      <c r="B15" s="72" t="s">
        <v>302</v>
      </c>
      <c r="C15" s="79"/>
      <c r="D15" s="79" t="s">
        <v>330</v>
      </c>
      <c r="E15" s="79" t="s">
        <v>331</v>
      </c>
      <c r="F15" s="79"/>
      <c r="G15" s="80"/>
      <c r="H15" s="80"/>
      <c r="I15" s="79"/>
      <c r="J15" s="81"/>
      <c r="K15" s="81"/>
      <c r="L15" s="81"/>
      <c r="M15" s="78"/>
      <c r="N15" s="78"/>
      <c r="O15" s="78"/>
      <c r="P15" s="78"/>
      <c r="Q15" s="78"/>
      <c r="R15" s="78"/>
      <c r="S15" s="78"/>
      <c r="T15" s="78"/>
      <c r="U15" s="78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</row>
    <row r="16" spans="1:51" x14ac:dyDescent="0.3">
      <c r="A16" s="79">
        <v>2</v>
      </c>
      <c r="B16" s="72" t="s">
        <v>329</v>
      </c>
      <c r="C16" s="79"/>
      <c r="D16" s="79"/>
      <c r="E16" s="79"/>
      <c r="F16" s="79"/>
      <c r="G16" s="80"/>
      <c r="H16" s="80"/>
      <c r="I16" s="79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</row>
    <row r="17" spans="1:44" x14ac:dyDescent="0.3">
      <c r="A17" s="79">
        <v>3</v>
      </c>
      <c r="B17" s="72"/>
      <c r="C17" s="79"/>
      <c r="D17" s="79"/>
      <c r="E17" s="79"/>
      <c r="F17" s="79"/>
      <c r="G17" s="80"/>
      <c r="H17" s="80"/>
      <c r="I17" s="79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</row>
    <row r="18" spans="1:44" x14ac:dyDescent="0.3">
      <c r="A18" s="79">
        <v>4</v>
      </c>
      <c r="B18" s="72"/>
      <c r="C18" s="79"/>
      <c r="D18" s="79"/>
      <c r="E18" s="79"/>
      <c r="F18" s="79"/>
      <c r="G18" s="80"/>
      <c r="H18" s="80"/>
      <c r="I18" s="79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</row>
    <row r="19" spans="1:44" x14ac:dyDescent="0.3">
      <c r="A19" s="79">
        <v>5</v>
      </c>
      <c r="B19" s="72"/>
      <c r="C19" s="79"/>
      <c r="D19" s="79"/>
      <c r="E19" s="79"/>
      <c r="F19" s="79"/>
      <c r="G19" s="80"/>
      <c r="H19" s="80"/>
      <c r="I19" s="79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</row>
    <row r="20" spans="1:44" x14ac:dyDescent="0.3">
      <c r="A20" s="79">
        <v>6</v>
      </c>
      <c r="B20" s="72"/>
      <c r="C20" s="79"/>
      <c r="D20" s="79"/>
      <c r="E20" s="79"/>
      <c r="F20" s="79"/>
      <c r="G20" s="80"/>
      <c r="H20" s="80"/>
      <c r="I20" s="79"/>
      <c r="J20" s="72"/>
      <c r="K20" s="72"/>
      <c r="L20" s="72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</row>
    <row r="21" spans="1:44" x14ac:dyDescent="0.3">
      <c r="A21" s="79">
        <v>7</v>
      </c>
      <c r="B21" s="72"/>
      <c r="C21" s="79"/>
      <c r="D21" s="79"/>
      <c r="E21" s="79"/>
      <c r="F21" s="79"/>
      <c r="G21" s="80"/>
      <c r="H21" s="80"/>
      <c r="I21" s="79"/>
      <c r="J21" s="72"/>
      <c r="K21" s="72"/>
      <c r="L21" s="72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</row>
    <row r="22" spans="1:44" x14ac:dyDescent="0.3">
      <c r="A22" s="79">
        <v>8</v>
      </c>
      <c r="B22" s="72"/>
      <c r="C22" s="79"/>
      <c r="D22" s="79"/>
      <c r="E22" s="79"/>
      <c r="F22" s="79"/>
      <c r="G22" s="80"/>
      <c r="H22" s="80"/>
      <c r="I22" s="79"/>
      <c r="J22" s="72"/>
      <c r="K22" s="72"/>
      <c r="L22" s="72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</row>
    <row r="23" spans="1:44" x14ac:dyDescent="0.3">
      <c r="A23" s="72"/>
      <c r="B23" s="76" t="s">
        <v>303</v>
      </c>
      <c r="C23" s="74"/>
      <c r="D23" s="74"/>
      <c r="E23" s="74"/>
      <c r="F23" s="74"/>
      <c r="G23" s="74"/>
      <c r="H23" s="74"/>
      <c r="I23" s="76"/>
      <c r="J23" s="72"/>
      <c r="K23" s="72"/>
      <c r="L23" s="72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</row>
    <row r="24" spans="1:44" x14ac:dyDescent="0.3">
      <c r="A24" s="79">
        <v>1</v>
      </c>
      <c r="B24" s="72" t="s">
        <v>304</v>
      </c>
      <c r="C24" s="79"/>
      <c r="D24" s="79" t="s">
        <v>330</v>
      </c>
      <c r="E24" s="79" t="s">
        <v>331</v>
      </c>
      <c r="F24" s="79"/>
      <c r="G24" s="80"/>
      <c r="H24" s="80"/>
      <c r="I24" s="79"/>
      <c r="J24" s="72"/>
      <c r="K24" s="72"/>
      <c r="L24" s="72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</row>
    <row r="25" spans="1:44" x14ac:dyDescent="0.3">
      <c r="A25" s="79">
        <v>2</v>
      </c>
      <c r="B25" s="72" t="s">
        <v>329</v>
      </c>
      <c r="C25" s="79"/>
      <c r="D25" s="79"/>
      <c r="E25" s="79"/>
      <c r="F25" s="79"/>
      <c r="G25" s="80"/>
      <c r="H25" s="80"/>
      <c r="I25" s="79"/>
      <c r="J25" s="72"/>
      <c r="K25" s="72"/>
      <c r="L25" s="72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</row>
    <row r="26" spans="1:44" x14ac:dyDescent="0.3">
      <c r="A26" s="79">
        <v>3</v>
      </c>
      <c r="B26" s="72"/>
      <c r="C26" s="79"/>
      <c r="D26" s="79"/>
      <c r="E26" s="79"/>
      <c r="F26" s="79"/>
      <c r="G26" s="80"/>
      <c r="H26" s="80"/>
      <c r="I26" s="79"/>
      <c r="J26" s="72"/>
      <c r="K26" s="72"/>
      <c r="L26" s="72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</row>
    <row r="27" spans="1:44" x14ac:dyDescent="0.3">
      <c r="A27" s="79">
        <v>4</v>
      </c>
      <c r="B27" s="72"/>
      <c r="C27" s="79"/>
      <c r="D27" s="79"/>
      <c r="E27" s="79"/>
      <c r="F27" s="79"/>
      <c r="G27" s="80"/>
      <c r="H27" s="80"/>
      <c r="I27" s="79"/>
      <c r="J27" s="72"/>
      <c r="K27" s="72"/>
      <c r="L27" s="72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</row>
    <row r="28" spans="1:44" x14ac:dyDescent="0.3">
      <c r="A28" s="79">
        <v>5</v>
      </c>
      <c r="B28" s="72"/>
      <c r="C28" s="79"/>
      <c r="D28" s="79"/>
      <c r="E28" s="79"/>
      <c r="F28" s="79"/>
      <c r="G28" s="80"/>
      <c r="H28" s="80"/>
      <c r="I28" s="79"/>
      <c r="J28" s="72"/>
      <c r="K28" s="72"/>
      <c r="L28" s="72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</row>
    <row r="29" spans="1:44" x14ac:dyDescent="0.3">
      <c r="A29" s="79"/>
      <c r="B29" s="76" t="s">
        <v>305</v>
      </c>
      <c r="C29" s="74"/>
      <c r="D29" s="74"/>
      <c r="E29" s="74"/>
      <c r="F29" s="74"/>
      <c r="G29" s="74"/>
      <c r="H29" s="74"/>
      <c r="I29" s="76">
        <v>1</v>
      </c>
      <c r="J29" s="72"/>
      <c r="K29" s="72"/>
      <c r="L29" s="72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</row>
    <row r="30" spans="1:44" x14ac:dyDescent="0.3">
      <c r="A30" s="79">
        <v>1</v>
      </c>
      <c r="B30" s="72" t="s">
        <v>306</v>
      </c>
      <c r="C30" s="79"/>
      <c r="D30" s="79"/>
      <c r="E30" s="79"/>
      <c r="F30" s="79"/>
      <c r="G30" s="80"/>
      <c r="H30" s="80"/>
      <c r="I30" s="79">
        <v>1</v>
      </c>
      <c r="J30" s="72"/>
      <c r="K30" s="72"/>
      <c r="L30" s="72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</row>
    <row r="33" spans="1:44" ht="14.15" x14ac:dyDescent="0.3">
      <c r="A33" s="82"/>
      <c r="B33" s="83"/>
      <c r="C33" s="83"/>
      <c r="D33" s="83"/>
      <c r="E33" s="83"/>
      <c r="F33" s="83"/>
      <c r="G33" s="83"/>
      <c r="H33" s="83"/>
      <c r="I33" s="167" t="s">
        <v>307</v>
      </c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</row>
    <row r="34" spans="1:44" x14ac:dyDescent="0.3">
      <c r="I34" s="79" t="s">
        <v>308</v>
      </c>
      <c r="J34" s="78"/>
      <c r="K34" s="78"/>
      <c r="L34" s="78"/>
      <c r="M34" s="78"/>
      <c r="N34" s="78"/>
      <c r="O34" s="78"/>
      <c r="P34" s="78"/>
      <c r="Q34" s="78"/>
      <c r="R34" s="78"/>
      <c r="S34" s="180" t="s">
        <v>308</v>
      </c>
      <c r="T34" s="181"/>
      <c r="U34" s="182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</row>
    <row r="35" spans="1:44" x14ac:dyDescent="0.3">
      <c r="I35" s="79" t="s">
        <v>309</v>
      </c>
      <c r="J35" s="78"/>
      <c r="K35" s="78"/>
      <c r="L35" s="78"/>
      <c r="M35" s="78"/>
      <c r="N35" s="78"/>
      <c r="O35" s="78"/>
      <c r="P35" s="180" t="s">
        <v>310</v>
      </c>
      <c r="Q35" s="181"/>
      <c r="R35" s="182"/>
      <c r="S35" s="183"/>
      <c r="T35" s="184"/>
      <c r="U35" s="185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</row>
    <row r="36" spans="1:44" x14ac:dyDescent="0.3">
      <c r="I36" s="79" t="s">
        <v>311</v>
      </c>
      <c r="J36" s="72"/>
      <c r="K36" s="72"/>
      <c r="L36" s="72"/>
      <c r="M36" s="72"/>
      <c r="N36" s="72"/>
      <c r="O36" s="72"/>
      <c r="P36" s="183"/>
      <c r="Q36" s="184"/>
      <c r="R36" s="185"/>
      <c r="S36" s="183"/>
      <c r="T36" s="184"/>
      <c r="U36" s="185"/>
      <c r="V36" s="78"/>
      <c r="W36" s="78"/>
      <c r="X36" s="78"/>
      <c r="Y36" s="78"/>
      <c r="Z36" s="180" t="s">
        <v>312</v>
      </c>
      <c r="AA36" s="182"/>
      <c r="AB36" s="78"/>
      <c r="AC36" s="78"/>
      <c r="AD36" s="180" t="s">
        <v>311</v>
      </c>
      <c r="AE36" s="181"/>
      <c r="AF36" s="181"/>
      <c r="AG36" s="181"/>
      <c r="AH36" s="181"/>
      <c r="AI36" s="181"/>
      <c r="AJ36" s="182"/>
      <c r="AK36" s="72"/>
      <c r="AL36" s="72"/>
      <c r="AM36" s="72"/>
      <c r="AN36" s="72"/>
      <c r="AO36" s="72"/>
      <c r="AP36" s="72"/>
      <c r="AQ36" s="72"/>
      <c r="AR36" s="72"/>
    </row>
    <row r="37" spans="1:44" x14ac:dyDescent="0.3">
      <c r="I37" s="79" t="s">
        <v>313</v>
      </c>
      <c r="J37" s="180" t="s">
        <v>314</v>
      </c>
      <c r="K37" s="181"/>
      <c r="L37" s="182"/>
      <c r="M37" s="180" t="s">
        <v>314</v>
      </c>
      <c r="N37" s="182"/>
      <c r="O37" s="78"/>
      <c r="P37" s="183"/>
      <c r="Q37" s="184"/>
      <c r="R37" s="185"/>
      <c r="S37" s="183"/>
      <c r="T37" s="184"/>
      <c r="U37" s="185"/>
      <c r="V37" s="188">
        <v>4</v>
      </c>
      <c r="W37" s="78"/>
      <c r="X37" s="78"/>
      <c r="Y37" s="78"/>
      <c r="Z37" s="183"/>
      <c r="AA37" s="185"/>
      <c r="AB37" s="180" t="s">
        <v>313</v>
      </c>
      <c r="AC37" s="182"/>
      <c r="AD37" s="183"/>
      <c r="AE37" s="184"/>
      <c r="AF37" s="184"/>
      <c r="AG37" s="184"/>
      <c r="AH37" s="184"/>
      <c r="AI37" s="184"/>
      <c r="AJ37" s="185"/>
      <c r="AK37" s="180" t="s">
        <v>314</v>
      </c>
      <c r="AL37" s="190"/>
      <c r="AM37" s="180" t="s">
        <v>314</v>
      </c>
      <c r="AN37" s="182"/>
      <c r="AO37" s="180" t="s">
        <v>314</v>
      </c>
      <c r="AP37" s="182"/>
      <c r="AQ37" s="72"/>
      <c r="AR37" s="72"/>
    </row>
    <row r="38" spans="1:44" x14ac:dyDescent="0.3">
      <c r="I38" s="79" t="s">
        <v>315</v>
      </c>
      <c r="J38" s="186"/>
      <c r="K38" s="179"/>
      <c r="L38" s="187"/>
      <c r="M38" s="186"/>
      <c r="N38" s="187"/>
      <c r="O38" s="84">
        <v>2</v>
      </c>
      <c r="P38" s="186"/>
      <c r="Q38" s="179"/>
      <c r="R38" s="187"/>
      <c r="S38" s="186"/>
      <c r="T38" s="179"/>
      <c r="U38" s="187"/>
      <c r="V38" s="189"/>
      <c r="W38" s="78"/>
      <c r="X38" s="78"/>
      <c r="Y38" s="78"/>
      <c r="Z38" s="186"/>
      <c r="AA38" s="187"/>
      <c r="AB38" s="186"/>
      <c r="AC38" s="187"/>
      <c r="AD38" s="186"/>
      <c r="AE38" s="179"/>
      <c r="AF38" s="179"/>
      <c r="AG38" s="179"/>
      <c r="AH38" s="179"/>
      <c r="AI38" s="179"/>
      <c r="AJ38" s="187"/>
      <c r="AK38" s="191"/>
      <c r="AL38" s="192"/>
      <c r="AM38" s="186"/>
      <c r="AN38" s="187"/>
      <c r="AO38" s="186"/>
      <c r="AP38" s="187"/>
      <c r="AQ38" s="84">
        <v>2</v>
      </c>
      <c r="AR38" s="84">
        <v>2</v>
      </c>
    </row>
    <row r="40" spans="1:44" ht="14.6" x14ac:dyDescent="0.4">
      <c r="G40" s="167" t="s">
        <v>316</v>
      </c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</row>
    <row r="41" spans="1:44" ht="14.6" x14ac:dyDescent="0.4">
      <c r="G41" s="172" t="s">
        <v>317</v>
      </c>
      <c r="H41" s="173"/>
      <c r="I41" s="173"/>
      <c r="J41" s="169" t="s">
        <v>318</v>
      </c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1"/>
      <c r="AI41" s="72"/>
      <c r="AJ41" s="72"/>
      <c r="AK41" s="72"/>
      <c r="AL41" s="72"/>
      <c r="AM41" s="72"/>
      <c r="AN41" s="72"/>
      <c r="AO41" s="72"/>
      <c r="AP41" s="72"/>
      <c r="AQ41" s="72"/>
      <c r="AR41" s="72"/>
    </row>
    <row r="42" spans="1:44" ht="14.6" x14ac:dyDescent="0.4">
      <c r="G42" s="172" t="s">
        <v>319</v>
      </c>
      <c r="H42" s="173"/>
      <c r="I42" s="173"/>
      <c r="J42" s="174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6"/>
      <c r="AI42" s="72"/>
      <c r="AJ42" s="72"/>
      <c r="AK42" s="72"/>
      <c r="AL42" s="72"/>
      <c r="AM42" s="72"/>
      <c r="AN42" s="72"/>
      <c r="AO42" s="72"/>
      <c r="AP42" s="72"/>
      <c r="AQ42" s="72"/>
      <c r="AR42" s="72"/>
    </row>
    <row r="43" spans="1:44" ht="14.6" x14ac:dyDescent="0.4">
      <c r="G43" s="172" t="s">
        <v>320</v>
      </c>
      <c r="H43" s="173"/>
      <c r="I43" s="173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169" t="s">
        <v>321</v>
      </c>
      <c r="AJ43" s="170"/>
      <c r="AK43" s="170"/>
      <c r="AL43" s="170"/>
      <c r="AM43" s="170"/>
      <c r="AN43" s="170"/>
      <c r="AO43" s="170"/>
      <c r="AP43" s="170"/>
      <c r="AQ43" s="170"/>
      <c r="AR43" s="171"/>
    </row>
    <row r="44" spans="1:44" ht="14.6" x14ac:dyDescent="0.4">
      <c r="G44" s="172" t="s">
        <v>322</v>
      </c>
      <c r="H44" s="173"/>
      <c r="I44" s="173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169"/>
      <c r="AJ44" s="170"/>
      <c r="AK44" s="170"/>
      <c r="AL44" s="170"/>
      <c r="AM44" s="170"/>
      <c r="AN44" s="170"/>
      <c r="AO44" s="170"/>
      <c r="AP44" s="170"/>
      <c r="AQ44" s="170"/>
      <c r="AR44" s="171"/>
    </row>
    <row r="47" spans="1:44" ht="14.6" x14ac:dyDescent="0.4">
      <c r="H47" s="167" t="s">
        <v>323</v>
      </c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</row>
    <row r="48" spans="1:44" ht="21.45" x14ac:dyDescent="0.3">
      <c r="H48" s="79" t="s">
        <v>324</v>
      </c>
      <c r="I48" s="85" t="s">
        <v>325</v>
      </c>
      <c r="J48" s="86">
        <v>1</v>
      </c>
      <c r="K48" s="86">
        <v>2</v>
      </c>
      <c r="L48" s="86">
        <v>3</v>
      </c>
      <c r="M48" s="86">
        <v>4</v>
      </c>
      <c r="N48" s="86">
        <v>5</v>
      </c>
      <c r="O48" s="86">
        <v>6</v>
      </c>
      <c r="P48" s="86">
        <v>7</v>
      </c>
      <c r="Q48" s="86">
        <v>8</v>
      </c>
      <c r="R48" s="86">
        <v>9</v>
      </c>
      <c r="S48" s="86">
        <v>10</v>
      </c>
      <c r="T48" s="86">
        <v>11</v>
      </c>
      <c r="U48" s="86">
        <v>12</v>
      </c>
      <c r="V48" s="86">
        <v>13</v>
      </c>
      <c r="W48" s="86">
        <v>14</v>
      </c>
      <c r="X48" s="86">
        <v>15</v>
      </c>
      <c r="Y48" s="86">
        <v>16</v>
      </c>
      <c r="Z48" s="86">
        <v>17</v>
      </c>
      <c r="AA48" s="86">
        <v>18</v>
      </c>
      <c r="AB48" s="86">
        <v>19</v>
      </c>
      <c r="AC48" s="86">
        <v>20</v>
      </c>
      <c r="AD48" s="86">
        <v>21</v>
      </c>
      <c r="AE48" s="86">
        <v>22</v>
      </c>
      <c r="AF48" s="86">
        <v>23</v>
      </c>
      <c r="AG48" s="86">
        <v>24</v>
      </c>
      <c r="AH48" s="86">
        <v>25</v>
      </c>
      <c r="AI48" s="86">
        <v>26</v>
      </c>
      <c r="AJ48" s="86">
        <v>27</v>
      </c>
      <c r="AK48" s="86">
        <v>28</v>
      </c>
      <c r="AL48" s="86">
        <v>1</v>
      </c>
      <c r="AM48" s="86">
        <v>2</v>
      </c>
      <c r="AN48" s="86">
        <v>3</v>
      </c>
      <c r="AO48" s="86">
        <v>4</v>
      </c>
      <c r="AP48" s="86">
        <v>5</v>
      </c>
      <c r="AQ48" s="86">
        <v>6</v>
      </c>
      <c r="AR48" s="86">
        <v>7</v>
      </c>
    </row>
    <row r="49" spans="8:44" x14ac:dyDescent="0.3">
      <c r="H49" s="79" t="s">
        <v>326</v>
      </c>
      <c r="I49" s="79">
        <v>15</v>
      </c>
      <c r="J49" s="87"/>
      <c r="K49" s="87"/>
      <c r="L49" s="87"/>
      <c r="M49" s="87"/>
      <c r="N49" s="87"/>
      <c r="O49" s="87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87"/>
      <c r="AC49" s="87"/>
      <c r="AD49" s="87"/>
      <c r="AE49" s="87"/>
      <c r="AF49" s="87"/>
      <c r="AG49" s="87"/>
      <c r="AH49" s="87"/>
      <c r="AI49" s="87"/>
      <c r="AJ49" s="87"/>
      <c r="AK49" s="72"/>
      <c r="AL49" s="72"/>
      <c r="AM49" s="72"/>
      <c r="AN49" s="72"/>
      <c r="AO49" s="72"/>
      <c r="AP49" s="72"/>
      <c r="AQ49" s="72"/>
      <c r="AR49" s="72"/>
    </row>
    <row r="50" spans="8:44" x14ac:dyDescent="0.3">
      <c r="H50" s="79" t="s">
        <v>327</v>
      </c>
      <c r="I50" s="79">
        <v>10</v>
      </c>
      <c r="J50" s="72"/>
      <c r="K50" s="72"/>
      <c r="L50" s="72"/>
      <c r="M50" s="72"/>
      <c r="N50" s="72"/>
      <c r="O50" s="72"/>
      <c r="P50" s="87"/>
      <c r="Q50" s="87"/>
      <c r="R50" s="87"/>
      <c r="S50" s="87"/>
      <c r="T50" s="87"/>
      <c r="U50" s="87"/>
      <c r="V50" s="72"/>
      <c r="W50" s="72"/>
      <c r="X50" s="72"/>
      <c r="Y50" s="72"/>
      <c r="Z50" s="87"/>
      <c r="AA50" s="87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87"/>
      <c r="AP50" s="87"/>
      <c r="AQ50" s="72"/>
      <c r="AR50" s="72"/>
    </row>
    <row r="51" spans="8:44" x14ac:dyDescent="0.3">
      <c r="H51" s="79" t="s">
        <v>328</v>
      </c>
      <c r="I51" s="79">
        <v>1</v>
      </c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87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</row>
  </sheetData>
  <mergeCells count="38">
    <mergeCell ref="G40:AR40"/>
    <mergeCell ref="G41:I41"/>
    <mergeCell ref="AL12:AR12"/>
    <mergeCell ref="X1:AR1"/>
    <mergeCell ref="A3:AT4"/>
    <mergeCell ref="A6:AR6"/>
    <mergeCell ref="B8:AP8"/>
    <mergeCell ref="B10:AR10"/>
    <mergeCell ref="A12:A13"/>
    <mergeCell ref="B12:B13"/>
    <mergeCell ref="C12:C13"/>
    <mergeCell ref="D12:D13"/>
    <mergeCell ref="E12:E13"/>
    <mergeCell ref="F12:F13"/>
    <mergeCell ref="G12:G13"/>
    <mergeCell ref="H12:H13"/>
    <mergeCell ref="I33:AR33"/>
    <mergeCell ref="S34:U38"/>
    <mergeCell ref="P35:R38"/>
    <mergeCell ref="Z36:AA38"/>
    <mergeCell ref="AD36:AJ38"/>
    <mergeCell ref="J37:L38"/>
    <mergeCell ref="M37:N38"/>
    <mergeCell ref="V37:V38"/>
    <mergeCell ref="AB37:AC38"/>
    <mergeCell ref="AK37:AL38"/>
    <mergeCell ref="AM37:AN38"/>
    <mergeCell ref="AO37:AP38"/>
    <mergeCell ref="I12:I13"/>
    <mergeCell ref="J12:AK12"/>
    <mergeCell ref="H47:AR47"/>
    <mergeCell ref="J41:AH41"/>
    <mergeCell ref="G43:I43"/>
    <mergeCell ref="AI43:AR43"/>
    <mergeCell ref="G44:I44"/>
    <mergeCell ref="AI44:AR44"/>
    <mergeCell ref="G42:I42"/>
    <mergeCell ref="J42:AH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Нефтепровод</vt:lpstr>
      <vt:lpstr>Прил. №1 к ТЗ</vt:lpstr>
      <vt:lpstr>Нефтепровод!Заголовки_для_печати</vt:lpstr>
      <vt:lpstr>Нефтепровод!Область_печати</vt:lpstr>
    </vt:vector>
  </TitlesOfParts>
  <Company>Grand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Е.Г.</dc:creator>
  <cp:lastModifiedBy>Хамидулин Саяр Гаярович</cp:lastModifiedBy>
  <cp:lastPrinted>2021-12-28T05:52:39Z</cp:lastPrinted>
  <dcterms:created xsi:type="dcterms:W3CDTF">2002-02-11T05:58:42Z</dcterms:created>
  <dcterms:modified xsi:type="dcterms:W3CDTF">2023-03-14T14:37:26Z</dcterms:modified>
</cp:coreProperties>
</file>